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>'[1]OTCHET'!#REF!,'[1]OTCHET'!#REF!,'[1]OTCHET'!#REF!,'[1]OTCHET'!#REF!,'[1]OTCHET'!#REF!,'[1]OTCHET'!#REF!,'[1]OTCHET'!#REF!,'[1]OTCHET'!#REF!,'[1]OTCHET'!#REF!,'[1]OTCHET'!#REF!,'[1]OTCHET'!#REF!,'[1]OTCHET'!#REF!,'[1]OTCHET'!#REF!,'[1]OTCHET'!#REF!,'[1]OTCHET'!#REF!,'[1]OTCHET'!#REF!,'[1]OTCHET'!#REF!</definedName>
  </definedNames>
  <calcPr fullCalcOnLoad="1"/>
</workbook>
</file>

<file path=xl/sharedStrings.xml><?xml version="1.0" encoding="utf-8"?>
<sst xmlns="http://schemas.openxmlformats.org/spreadsheetml/2006/main" count="200" uniqueCount="188">
  <si>
    <t xml:space="preserve"> наименование на разпоредителя с бюджет</t>
  </si>
  <si>
    <t xml:space="preserve">                                                                                 Е  Ж  Е  М  Е  С  Е  Ч  Е  Н       О  Т  Ч  Е  Т</t>
  </si>
  <si>
    <t xml:space="preserve">                                                                                                                     З  А</t>
  </si>
  <si>
    <t xml:space="preserve">                                КАСОВОТО   ИЗПЪЛНЕНИЕ   НА   БЮДЖЕТА   И   СРЕДСТВАТА ОТ ЕВРОПЕЙСКИЯ СЪЮЗ</t>
  </si>
  <si>
    <t>Код по ЕБК</t>
  </si>
  <si>
    <t>от</t>
  </si>
  <si>
    <t>до</t>
  </si>
  <si>
    <t>Консолидирани бюджети и средства от ЕС</t>
  </si>
  <si>
    <t>За периода: от</t>
  </si>
  <si>
    <t>,,,,,,,,,,,,,,,,,,,,,,,,,,,,,,,,,,,,,,,,,,,,,,,,,,,,,,,,,,,,,,,,,,,,,,,,,,,,,,,,,,,,,,,,,,,,,,,,,,,,,,,,,,,,,,,,,,,,,,,,,,,,,,,,,,,,,,,,,,,,,,,,,,,,,</t>
  </si>
  <si>
    <t>код сметка:</t>
  </si>
  <si>
    <t>(в   лв.)</t>
  </si>
  <si>
    <t>НАИМЕНОВАНИЕ</t>
  </si>
  <si>
    <t>§§</t>
  </si>
  <si>
    <t>БЮДЖЕТ</t>
  </si>
  <si>
    <t xml:space="preserve">в т. ч. </t>
  </si>
  <si>
    <t>ИБСФ по Приложение № 10 от ЗДБ 2006 г.  (обобщен)</t>
  </si>
  <si>
    <t>ИБСФ по чл. 45 ал. 2 от ЗУДБ</t>
  </si>
  <si>
    <t xml:space="preserve">ИБСФ общини </t>
  </si>
  <si>
    <t>НА</t>
  </si>
  <si>
    <t>Годишен уточнен</t>
  </si>
  <si>
    <t>ОТЧЕТ</t>
  </si>
  <si>
    <t>ПОКАЗАТЕЛИТЕ</t>
  </si>
  <si>
    <t>план</t>
  </si>
  <si>
    <t xml:space="preserve">левови сметки </t>
  </si>
  <si>
    <t>валутни сметки</t>
  </si>
  <si>
    <t>(код 1)</t>
  </si>
  <si>
    <t>(код 2)</t>
  </si>
  <si>
    <t>(код 3)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</si>
  <si>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</si>
  <si>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</si>
  <si>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</si>
  <si>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</si>
  <si>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</si>
  <si>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</si>
  <si>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</si>
  <si>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</si>
  <si>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2.Неданъчни приходи</t>
  </si>
  <si>
    <t>§§ 24 - 42</t>
  </si>
  <si>
    <t xml:space="preserve">2.1 Приходи и доходи от собственост </t>
  </si>
  <si>
    <t>§24</t>
  </si>
  <si>
    <t>в. ч. т.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</si>
  <si>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</si>
  <si>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</si>
  <si>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</si>
  <si>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</si>
  <si>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</si>
  <si>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</si>
  <si>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</si>
  <si>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</si>
  <si>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</si>
  <si>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</si>
  <si>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</si>
  <si>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</si>
  <si>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</si>
  <si>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</si>
  <si>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</si>
  <si>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</si>
  <si>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</si>
  <si>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</si>
  <si>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</si>
  <si>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</si>
  <si>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</si>
  <si>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</si>
  <si>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</si>
  <si>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</si>
  <si>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</si>
  <si>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Текуща издръжка </t>
  </si>
  <si>
    <t>§§ 10; 19; 46; 00-98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</si>
  <si>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</si>
  <si>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</si>
  <si>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</si>
  <si>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</si>
  <si>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</si>
  <si>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39 - 42; 00-98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</si>
  <si>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</si>
  <si>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</si>
  <si>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</si>
  <si>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</si>
  <si>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</si>
  <si>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</si>
  <si>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</si>
  <si>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</si>
  <si>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</si>
  <si>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</si>
  <si>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</si>
  <si>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</si>
  <si>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</si>
  <si>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</si>
  <si>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</si>
  <si>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</si>
  <si>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</si>
  <si>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</si>
  <si>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</si>
  <si>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</si>
  <si>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</si>
  <si>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</si>
  <si>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</si>
  <si>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</si>
  <si>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</si>
  <si>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</si>
  <si>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</si>
  <si>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</si>
  <si>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</si>
  <si>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+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</si>
  <si>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</si>
  <si>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</si>
  <si>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</si>
  <si>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</si>
  <si>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</si>
  <si>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</si>
  <si>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</si>
  <si>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</si>
  <si>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</si>
  <si>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</si>
  <si>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др, д/ви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</si>
  <si>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</si>
  <si>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</si>
  <si>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</si>
  <si>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</si>
  <si>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</si>
  <si>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</si>
  <si>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</si>
  <si>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</si>
  <si>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</si>
  <si>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</si>
  <si>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</si>
  <si>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</si>
  <si>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</si>
  <si>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</si>
  <si>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</si>
  <si>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плащания по активирани гаранции,поръчителства и преоформен дълг - възстановени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</si>
  <si>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</si>
  <si>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</si>
  <si>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</si>
  <si>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</si>
  <si>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</si>
  <si>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</t>
  </si>
  <si>
    <t>§ 90</t>
  </si>
  <si>
    <t xml:space="preserve">5. Покупко-продажба на държавни/общински/ ценни книжа от бюджетните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</si>
  <si>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</si>
  <si>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</si>
  <si>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</si>
  <si>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</si>
  <si>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</si>
  <si>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</si>
  <si>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</si>
  <si>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</si>
  <si>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</si>
  <si>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</si>
  <si>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</si>
  <si>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</si>
  <si>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</si>
  <si>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</si>
  <si>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</si>
  <si>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</si>
  <si>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</si>
  <si>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</si>
  <si>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</si>
  <si>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</si>
  <si>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</si>
  <si>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</si>
  <si>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</si>
  <si>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</si>
  <si>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</si>
  <si>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</si>
  <si>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</si>
  <si>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</si>
  <si>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 xml:space="preserve">ИЗГОТВИЛ: </t>
  </si>
  <si>
    <t>РЪКОВОДИТЕЛ:          …………………………</t>
  </si>
  <si>
    <t xml:space="preserve">                      (Елена Илиева)</t>
  </si>
  <si>
    <t xml:space="preserve">                      (Росица Григорова)</t>
  </si>
  <si>
    <t>сл. тел.:8740152</t>
  </si>
  <si>
    <t>ГЛ.СЧЕТОВОДИТЕЛ:  ………….……………..</t>
  </si>
  <si>
    <t xml:space="preserve">                      (Елисавета Боянова)</t>
  </si>
  <si>
    <t>ЗАБЕЛЕЖКА:</t>
  </si>
  <si>
    <t xml:space="preserve">      1. При подаване на информацията в електронен вид да се имат предвид следните изисквания:</t>
  </si>
  <si>
    <t xml:space="preserve">           - да не се слагат (поставят) изкуствено разделители между цифрите, като запетайки, тирета, интервали и др.;</t>
  </si>
  <si>
    <t xml:space="preserve">           - във всяка клетка да има само едно цяло число (без десетични знаци);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</si>
  <si>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</si>
  <si>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</si>
  <si>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</si>
  <si>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Ползването на средствата, следва да се отчита по съответните разходни параграфи.    </t>
  </si>
  <si>
    <t xml:space="preserve">      3. Параграф 98-00 (колона "Отчет - код 1") следва сумарно да е равен на нула, с изключение на §98-90.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</si>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</sst>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3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2"/>
      <name val="Times New Roman CYR"/>
      <family val="1"/>
    </font>
    <font>
      <sz val="12"/>
      <name val="Arial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7" fillId="18" borderId="0" xfId="55" applyFont="1" applyFill="1" applyAlignment="1" applyProtection="1">
      <alignment vertical="center" wrapText="1"/>
      <protection locked="0"/>
    </xf>
    <xf numFmtId="0" fontId="28" fillId="0" borderId="0" xfId="55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/>
      <protection locked="0"/>
    </xf>
    <xf numFmtId="49" fontId="2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Alignment="1" applyProtection="1" quotePrefix="1">
      <alignment horizontal="left"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0" fillId="0" borderId="10" xfId="0" applyFont="1" applyBorder="1" applyAlignment="1" applyProtection="1" quotePrefix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49" fontId="23" fillId="0" borderId="11" xfId="0" applyNumberFormat="1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right"/>
      <protection locked="0"/>
    </xf>
    <xf numFmtId="14" fontId="24" fillId="0" borderId="11" xfId="0" applyNumberFormat="1" applyFont="1" applyBorder="1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27" fillId="18" borderId="12" xfId="0" applyNumberFormat="1" applyFont="1" applyFill="1" applyBorder="1" applyAlignment="1" applyProtection="1">
      <alignment horizontal="center" vertical="center"/>
      <protection locked="0"/>
    </xf>
    <xf numFmtId="49" fontId="33" fillId="10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188" fontId="23" fillId="0" borderId="0" xfId="0" applyNumberFormat="1" applyFont="1" applyFill="1" applyBorder="1" applyAlignment="1" applyProtection="1">
      <alignment/>
      <protection locked="0"/>
    </xf>
    <xf numFmtId="0" fontId="31" fillId="0" borderId="14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188" fontId="23" fillId="0" borderId="15" xfId="0" applyNumberFormat="1" applyFont="1" applyFill="1" applyBorder="1" applyAlignment="1" applyProtection="1">
      <alignment/>
      <protection locked="0"/>
    </xf>
    <xf numFmtId="188" fontId="23" fillId="0" borderId="16" xfId="0" applyNumberFormat="1" applyFont="1" applyFill="1" applyBorder="1" applyAlignment="1" applyProtection="1">
      <alignment/>
      <protection locked="0"/>
    </xf>
    <xf numFmtId="188" fontId="23" fillId="0" borderId="17" xfId="0" applyNumberFormat="1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3" fillId="0" borderId="18" xfId="0" applyFont="1" applyBorder="1" applyAlignment="1" applyProtection="1" quotePrefix="1">
      <alignment horizontal="center"/>
      <protection locked="0"/>
    </xf>
    <xf numFmtId="0" fontId="23" fillId="0" borderId="17" xfId="0" applyFont="1" applyBorder="1" applyAlignment="1" applyProtection="1" quotePrefix="1">
      <alignment horizont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188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188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88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31" fillId="0" borderId="25" xfId="0" applyFont="1" applyBorder="1" applyAlignment="1" applyProtection="1">
      <alignment/>
      <protection locked="0"/>
    </xf>
    <xf numFmtId="0" fontId="24" fillId="0" borderId="25" xfId="0" applyFont="1" applyBorder="1" applyAlignment="1" applyProtection="1" quotePrefix="1">
      <alignment horizontal="center"/>
      <protection locked="0"/>
    </xf>
    <xf numFmtId="0" fontId="24" fillId="0" borderId="26" xfId="0" applyFont="1" applyBorder="1" applyAlignment="1" applyProtection="1" quotePrefix="1">
      <alignment horizontal="center"/>
      <protection locked="0"/>
    </xf>
    <xf numFmtId="0" fontId="26" fillId="0" borderId="17" xfId="0" applyFont="1" applyBorder="1" applyAlignment="1" applyProtection="1">
      <alignment/>
      <protection locked="0"/>
    </xf>
    <xf numFmtId="0" fontId="31" fillId="0" borderId="18" xfId="0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/>
    </xf>
    <xf numFmtId="0" fontId="25" fillId="0" borderId="25" xfId="0" applyFont="1" applyBorder="1" applyAlignment="1" applyProtection="1">
      <alignment horizontal="left"/>
      <protection/>
    </xf>
    <xf numFmtId="0" fontId="31" fillId="0" borderId="25" xfId="0" applyFont="1" applyBorder="1" applyAlignment="1" applyProtection="1">
      <alignment horizontal="left"/>
      <protection/>
    </xf>
    <xf numFmtId="0" fontId="23" fillId="0" borderId="25" xfId="0" applyFont="1" applyBorder="1" applyAlignment="1" applyProtection="1" quotePrefix="1">
      <alignment horizontal="left"/>
      <protection locked="0"/>
    </xf>
    <xf numFmtId="3" fontId="23" fillId="0" borderId="25" xfId="0" applyNumberFormat="1" applyFont="1" applyBorder="1" applyAlignment="1" applyProtection="1">
      <alignment/>
      <protection/>
    </xf>
    <xf numFmtId="1" fontId="23" fillId="0" borderId="25" xfId="0" applyNumberFormat="1" applyFont="1" applyBorder="1" applyAlignment="1" applyProtection="1">
      <alignment/>
      <protection/>
    </xf>
    <xf numFmtId="4" fontId="23" fillId="0" borderId="17" xfId="0" applyNumberFormat="1" applyFont="1" applyBorder="1" applyAlignment="1" applyProtection="1">
      <alignment/>
      <protection locked="0"/>
    </xf>
    <xf numFmtId="188" fontId="31" fillId="0" borderId="27" xfId="0" applyNumberFormat="1" applyFont="1" applyBorder="1" applyAlignment="1" applyProtection="1">
      <alignment/>
      <protection locked="0"/>
    </xf>
    <xf numFmtId="0" fontId="31" fillId="0" borderId="14" xfId="0" applyFont="1" applyBorder="1" applyAlignment="1" applyProtection="1">
      <alignment horizontal="left"/>
      <protection/>
    </xf>
    <xf numFmtId="0" fontId="31" fillId="0" borderId="14" xfId="0" applyFont="1" applyFill="1" applyBorder="1" applyAlignment="1" applyProtection="1">
      <alignment horizontal="left"/>
      <protection/>
    </xf>
    <xf numFmtId="0" fontId="31" fillId="0" borderId="14" xfId="0" applyFont="1" applyBorder="1" applyAlignment="1" applyProtection="1">
      <alignment horizontal="left"/>
      <protection locked="0"/>
    </xf>
    <xf numFmtId="3" fontId="23" fillId="0" borderId="14" xfId="0" applyNumberFormat="1" applyFont="1" applyBorder="1" applyAlignment="1" applyProtection="1">
      <alignment/>
      <protection/>
    </xf>
    <xf numFmtId="1" fontId="23" fillId="0" borderId="14" xfId="0" applyNumberFormat="1" applyFont="1" applyBorder="1" applyAlignment="1" applyProtection="1">
      <alignment/>
      <protection locked="0"/>
    </xf>
    <xf numFmtId="1" fontId="23" fillId="0" borderId="17" xfId="0" applyNumberFormat="1" applyFont="1" applyBorder="1" applyAlignment="1" applyProtection="1">
      <alignment horizontal="right"/>
      <protection locked="0"/>
    </xf>
    <xf numFmtId="188" fontId="31" fillId="0" borderId="0" xfId="0" applyNumberFormat="1" applyFont="1" applyBorder="1" applyAlignment="1" applyProtection="1">
      <alignment/>
      <protection locked="0"/>
    </xf>
    <xf numFmtId="0" fontId="31" fillId="0" borderId="28" xfId="0" applyFont="1" applyBorder="1" applyAlignment="1" applyProtection="1">
      <alignment horizontal="left"/>
      <protection/>
    </xf>
    <xf numFmtId="0" fontId="31" fillId="0" borderId="29" xfId="0" applyFont="1" applyBorder="1" applyAlignment="1" applyProtection="1">
      <alignment horizontal="left"/>
      <protection locked="0"/>
    </xf>
    <xf numFmtId="3" fontId="23" fillId="0" borderId="29" xfId="0" applyNumberFormat="1" applyFont="1" applyBorder="1" applyAlignment="1" applyProtection="1">
      <alignment/>
      <protection/>
    </xf>
    <xf numFmtId="3" fontId="23" fillId="0" borderId="22" xfId="0" applyNumberFormat="1" applyFont="1" applyBorder="1" applyAlignment="1" applyProtection="1">
      <alignment/>
      <protection/>
    </xf>
    <xf numFmtId="1" fontId="23" fillId="0" borderId="29" xfId="0" applyNumberFormat="1" applyFont="1" applyBorder="1" applyAlignment="1" applyProtection="1">
      <alignment/>
      <protection locked="0"/>
    </xf>
    <xf numFmtId="0" fontId="31" fillId="0" borderId="25" xfId="0" applyFont="1" applyBorder="1" applyAlignment="1" applyProtection="1">
      <alignment horizontal="left"/>
      <protection/>
    </xf>
    <xf numFmtId="0" fontId="31" fillId="0" borderId="25" xfId="0" applyFont="1" applyBorder="1" applyAlignment="1" applyProtection="1">
      <alignment horizontal="left"/>
      <protection locked="0"/>
    </xf>
    <xf numFmtId="0" fontId="31" fillId="0" borderId="29" xfId="0" applyFont="1" applyBorder="1" applyAlignment="1" applyProtection="1">
      <alignment horizontal="left"/>
      <protection/>
    </xf>
    <xf numFmtId="0" fontId="31" fillId="0" borderId="18" xfId="0" applyFont="1" applyBorder="1" applyAlignment="1" applyProtection="1">
      <alignment horizontal="left"/>
      <protection/>
    </xf>
    <xf numFmtId="1" fontId="23" fillId="0" borderId="28" xfId="0" applyNumberFormat="1" applyFont="1" applyBorder="1" applyAlignment="1" applyProtection="1">
      <alignment/>
      <protection/>
    </xf>
    <xf numFmtId="0" fontId="31" fillId="0" borderId="18" xfId="0" applyFont="1" applyBorder="1" applyAlignment="1" applyProtection="1">
      <alignment horizontal="left"/>
      <protection locked="0"/>
    </xf>
    <xf numFmtId="3" fontId="23" fillId="0" borderId="28" xfId="0" applyNumberFormat="1" applyFont="1" applyBorder="1" applyAlignment="1" applyProtection="1">
      <alignment/>
      <protection/>
    </xf>
    <xf numFmtId="1" fontId="23" fillId="0" borderId="22" xfId="0" applyNumberFormat="1" applyFont="1" applyBorder="1" applyAlignment="1" applyProtection="1">
      <alignment/>
      <protection locked="0"/>
    </xf>
    <xf numFmtId="1" fontId="23" fillId="0" borderId="28" xfId="0" applyNumberFormat="1" applyFont="1" applyBorder="1" applyAlignment="1" applyProtection="1">
      <alignment/>
      <protection locked="0"/>
    </xf>
    <xf numFmtId="0" fontId="31" fillId="0" borderId="30" xfId="0" applyFont="1" applyBorder="1" applyAlignment="1" applyProtection="1">
      <alignment horizontal="left"/>
      <protection/>
    </xf>
    <xf numFmtId="0" fontId="31" fillId="0" borderId="30" xfId="0" applyFont="1" applyBorder="1" applyAlignment="1" applyProtection="1">
      <alignment horizontal="left"/>
      <protection locked="0"/>
    </xf>
    <xf numFmtId="0" fontId="31" fillId="0" borderId="30" xfId="0" applyFont="1" applyFill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 locked="0"/>
    </xf>
    <xf numFmtId="3" fontId="23" fillId="0" borderId="24" xfId="0" applyNumberFormat="1" applyFont="1" applyBorder="1" applyAlignment="1" applyProtection="1">
      <alignment/>
      <protection/>
    </xf>
    <xf numFmtId="1" fontId="23" fillId="0" borderId="24" xfId="0" applyNumberFormat="1" applyFont="1" applyBorder="1" applyAlignment="1" applyProtection="1">
      <alignment/>
      <protection locked="0"/>
    </xf>
    <xf numFmtId="0" fontId="34" fillId="0" borderId="23" xfId="0" applyFont="1" applyBorder="1" applyAlignment="1" applyProtection="1">
      <alignment horizontal="left"/>
      <protection/>
    </xf>
    <xf numFmtId="3" fontId="23" fillId="0" borderId="31" xfId="0" applyNumberFormat="1" applyFont="1" applyBorder="1" applyAlignment="1" applyProtection="1">
      <alignment/>
      <protection/>
    </xf>
    <xf numFmtId="0" fontId="31" fillId="0" borderId="11" xfId="0" applyFont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left"/>
      <protection locked="0"/>
    </xf>
    <xf numFmtId="3" fontId="23" fillId="0" borderId="11" xfId="0" applyNumberFormat="1" applyFont="1" applyBorder="1" applyAlignment="1" applyProtection="1">
      <alignment/>
      <protection/>
    </xf>
    <xf numFmtId="1" fontId="23" fillId="0" borderId="11" xfId="0" applyNumberFormat="1" applyFont="1" applyBorder="1" applyAlignment="1" applyProtection="1">
      <alignment/>
      <protection locked="0"/>
    </xf>
    <xf numFmtId="0" fontId="31" fillId="0" borderId="22" xfId="0" applyFont="1" applyBorder="1" applyAlignment="1" applyProtection="1">
      <alignment horizontal="left"/>
      <protection locked="0"/>
    </xf>
    <xf numFmtId="3" fontId="31" fillId="0" borderId="11" xfId="0" applyNumberFormat="1" applyFont="1" applyBorder="1" applyAlignment="1" applyProtection="1" quotePrefix="1">
      <alignment/>
      <protection/>
    </xf>
    <xf numFmtId="1" fontId="31" fillId="0" borderId="11" xfId="0" applyNumberFormat="1" applyFont="1" applyBorder="1" applyAlignment="1" applyProtection="1" quotePrefix="1">
      <alignment/>
      <protection locked="0"/>
    </xf>
    <xf numFmtId="1" fontId="31" fillId="0" borderId="17" xfId="0" applyNumberFormat="1" applyFont="1" applyBorder="1" applyAlignment="1" applyProtection="1" quotePrefix="1">
      <alignment horizontal="right"/>
      <protection locked="0"/>
    </xf>
    <xf numFmtId="0" fontId="31" fillId="0" borderId="31" xfId="0" applyFont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 horizontal="left"/>
      <protection/>
    </xf>
    <xf numFmtId="1" fontId="31" fillId="0" borderId="18" xfId="0" applyNumberFormat="1" applyFont="1" applyBorder="1" applyAlignment="1" applyProtection="1" quotePrefix="1">
      <alignment/>
      <protection locked="0"/>
    </xf>
    <xf numFmtId="0" fontId="26" fillId="0" borderId="0" xfId="0" applyFont="1" applyAlignment="1" applyProtection="1">
      <alignment/>
      <protection/>
    </xf>
    <xf numFmtId="0" fontId="25" fillId="0" borderId="25" xfId="0" applyFont="1" applyBorder="1" applyAlignment="1" applyProtection="1" quotePrefix="1">
      <alignment horizontal="left"/>
      <protection/>
    </xf>
    <xf numFmtId="0" fontId="23" fillId="0" borderId="25" xfId="0" applyFont="1" applyBorder="1" applyAlignment="1" applyProtection="1">
      <alignment horizontal="left"/>
      <protection/>
    </xf>
    <xf numFmtId="1" fontId="23" fillId="0" borderId="31" xfId="0" applyNumberFormat="1" applyFont="1" applyBorder="1" applyAlignment="1" applyProtection="1">
      <alignment/>
      <protection/>
    </xf>
    <xf numFmtId="188" fontId="31" fillId="0" borderId="0" xfId="0" applyNumberFormat="1" applyFont="1" applyAlignment="1" applyProtection="1">
      <alignment/>
      <protection locked="0"/>
    </xf>
    <xf numFmtId="188" fontId="31" fillId="0" borderId="0" xfId="0" applyNumberFormat="1" applyFont="1" applyFill="1" applyBorder="1" applyAlignment="1" applyProtection="1">
      <alignment/>
      <protection locked="0"/>
    </xf>
    <xf numFmtId="0" fontId="31" fillId="0" borderId="29" xfId="0" applyFont="1" applyBorder="1" applyAlignment="1" applyProtection="1" quotePrefix="1">
      <alignment horizontal="left"/>
      <protection/>
    </xf>
    <xf numFmtId="0" fontId="31" fillId="0" borderId="29" xfId="0" applyFont="1" applyBorder="1" applyAlignment="1" applyProtection="1" quotePrefix="1">
      <alignment horizontal="left"/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0" fontId="31" fillId="0" borderId="28" xfId="0" applyFont="1" applyBorder="1" applyAlignment="1" applyProtection="1" quotePrefix="1">
      <alignment horizontal="left"/>
      <protection/>
    </xf>
    <xf numFmtId="0" fontId="31" fillId="0" borderId="28" xfId="0" applyFont="1" applyBorder="1" applyAlignment="1" applyProtection="1" quotePrefix="1">
      <alignment horizontal="left"/>
      <protection locked="0"/>
    </xf>
    <xf numFmtId="0" fontId="31" fillId="0" borderId="28" xfId="0" applyFont="1" applyBorder="1" applyAlignment="1" applyProtection="1">
      <alignment horizontal="left"/>
      <protection locked="0"/>
    </xf>
    <xf numFmtId="0" fontId="31" fillId="0" borderId="28" xfId="0" applyFont="1" applyFill="1" applyBorder="1" applyAlignment="1" applyProtection="1">
      <alignment horizontal="left"/>
      <protection/>
    </xf>
    <xf numFmtId="0" fontId="34" fillId="0" borderId="28" xfId="0" applyFont="1" applyBorder="1" applyAlignment="1" applyProtection="1">
      <alignment horizontal="left"/>
      <protection/>
    </xf>
    <xf numFmtId="0" fontId="31" fillId="0" borderId="24" xfId="0" applyFont="1" applyBorder="1" applyAlignment="1" applyProtection="1" quotePrefix="1">
      <alignment horizontal="left"/>
      <protection locked="0"/>
    </xf>
    <xf numFmtId="0" fontId="31" fillId="0" borderId="11" xfId="0" applyFont="1" applyBorder="1" applyAlignment="1" applyProtection="1" quotePrefix="1">
      <alignment horizontal="left"/>
      <protection locked="0"/>
    </xf>
    <xf numFmtId="1" fontId="23" fillId="0" borderId="32" xfId="0" applyNumberFormat="1" applyFont="1" applyBorder="1" applyAlignment="1" applyProtection="1">
      <alignment/>
      <protection locked="0"/>
    </xf>
    <xf numFmtId="1" fontId="23" fillId="0" borderId="33" xfId="0" applyNumberFormat="1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1" fillId="0" borderId="24" xfId="0" applyFont="1" applyBorder="1" applyAlignment="1" applyProtection="1">
      <alignment horizontal="left"/>
      <protection/>
    </xf>
    <xf numFmtId="0" fontId="31" fillId="0" borderId="22" xfId="0" applyFont="1" applyBorder="1" applyAlignment="1" applyProtection="1" quotePrefix="1">
      <alignment horizontal="left"/>
      <protection locked="0"/>
    </xf>
    <xf numFmtId="3" fontId="31" fillId="0" borderId="25" xfId="0" applyNumberFormat="1" applyFont="1" applyBorder="1" applyAlignment="1" applyProtection="1" quotePrefix="1">
      <alignment/>
      <protection/>
    </xf>
    <xf numFmtId="1" fontId="31" fillId="0" borderId="22" xfId="0" applyNumberFormat="1" applyFont="1" applyBorder="1" applyAlignment="1" applyProtection="1" quotePrefix="1">
      <alignment/>
      <protection locked="0"/>
    </xf>
    <xf numFmtId="1" fontId="31" fillId="0" borderId="28" xfId="0" applyNumberFormat="1" applyFont="1" applyBorder="1" applyAlignment="1" applyProtection="1" quotePrefix="1">
      <alignment/>
      <protection locked="0"/>
    </xf>
    <xf numFmtId="0" fontId="25" fillId="0" borderId="11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3" fillId="0" borderId="25" xfId="0" applyFont="1" applyBorder="1" applyAlignment="1" applyProtection="1">
      <alignment horizontal="left"/>
      <protection locked="0"/>
    </xf>
    <xf numFmtId="3" fontId="31" fillId="0" borderId="28" xfId="0" applyNumberFormat="1" applyFont="1" applyBorder="1" applyAlignment="1" applyProtection="1" quotePrefix="1">
      <alignment/>
      <protection/>
    </xf>
    <xf numFmtId="187" fontId="31" fillId="0" borderId="22" xfId="42" applyFont="1" applyBorder="1" applyAlignment="1" applyProtection="1">
      <alignment horizontal="left"/>
      <protection/>
    </xf>
    <xf numFmtId="0" fontId="31" fillId="0" borderId="22" xfId="0" applyFont="1" applyBorder="1" applyAlignment="1" applyProtection="1" quotePrefix="1">
      <alignment horizontal="left"/>
      <protection/>
    </xf>
    <xf numFmtId="0" fontId="31" fillId="0" borderId="22" xfId="0" applyFont="1" applyBorder="1" applyAlignment="1" applyProtection="1">
      <alignment horizontal="left"/>
      <protection/>
    </xf>
    <xf numFmtId="0" fontId="31" fillId="0" borderId="18" xfId="0" applyFont="1" applyBorder="1" applyAlignment="1" applyProtection="1" quotePrefix="1">
      <alignment horizontal="left"/>
      <protection locked="0"/>
    </xf>
    <xf numFmtId="3" fontId="31" fillId="0" borderId="18" xfId="0" applyNumberFormat="1" applyFont="1" applyBorder="1" applyAlignment="1" applyProtection="1" quotePrefix="1">
      <alignment/>
      <protection/>
    </xf>
    <xf numFmtId="1" fontId="31" fillId="0" borderId="21" xfId="0" applyNumberFormat="1" applyFont="1" applyBorder="1" applyAlignment="1" applyProtection="1" quotePrefix="1">
      <alignment/>
      <protection locked="0"/>
    </xf>
    <xf numFmtId="1" fontId="31" fillId="0" borderId="20" xfId="0" applyNumberFormat="1" applyFont="1" applyBorder="1" applyAlignment="1" applyProtection="1" quotePrefix="1">
      <alignment/>
      <protection locked="0"/>
    </xf>
    <xf numFmtId="1" fontId="31" fillId="0" borderId="28" xfId="0" applyNumberFormat="1" applyFont="1" applyBorder="1" applyAlignment="1" applyProtection="1" quotePrefix="1">
      <alignment/>
      <protection/>
    </xf>
    <xf numFmtId="3" fontId="23" fillId="0" borderId="25" xfId="0" applyNumberFormat="1" applyFont="1" applyBorder="1" applyAlignment="1" applyProtection="1">
      <alignment horizontal="right"/>
      <protection/>
    </xf>
    <xf numFmtId="1" fontId="23" fillId="0" borderId="25" xfId="0" applyNumberFormat="1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left"/>
      <protection/>
    </xf>
    <xf numFmtId="0" fontId="23" fillId="0" borderId="18" xfId="0" applyFont="1" applyBorder="1" applyAlignment="1" applyProtection="1">
      <alignment horizontal="left"/>
      <protection locked="0"/>
    </xf>
    <xf numFmtId="3" fontId="23" fillId="0" borderId="18" xfId="0" applyNumberFormat="1" applyFont="1" applyBorder="1" applyAlignment="1" applyProtection="1">
      <alignment horizontal="right"/>
      <protection/>
    </xf>
    <xf numFmtId="3" fontId="23" fillId="0" borderId="18" xfId="0" applyNumberFormat="1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right"/>
      <protection/>
    </xf>
    <xf numFmtId="3" fontId="31" fillId="0" borderId="28" xfId="0" applyNumberFormat="1" applyFont="1" applyBorder="1" applyAlignment="1" applyProtection="1" quotePrefix="1">
      <alignment/>
      <protection locked="0"/>
    </xf>
    <xf numFmtId="188" fontId="31" fillId="0" borderId="28" xfId="0" applyNumberFormat="1" applyFont="1" applyBorder="1" applyAlignment="1" applyProtection="1">
      <alignment/>
      <protection/>
    </xf>
    <xf numFmtId="188" fontId="31" fillId="0" borderId="28" xfId="0" applyNumberFormat="1" applyFont="1" applyBorder="1" applyAlignment="1" applyProtection="1">
      <alignment/>
      <protection locked="0"/>
    </xf>
    <xf numFmtId="0" fontId="23" fillId="0" borderId="28" xfId="0" applyFont="1" applyBorder="1" applyAlignment="1" applyProtection="1">
      <alignment horizontal="left"/>
      <protection locked="0"/>
    </xf>
    <xf numFmtId="0" fontId="31" fillId="0" borderId="24" xfId="0" applyFont="1" applyBorder="1" applyAlignment="1" applyProtection="1" quotePrefix="1">
      <alignment horizontal="left"/>
      <protection/>
    </xf>
    <xf numFmtId="0" fontId="23" fillId="0" borderId="24" xfId="0" applyFont="1" applyBorder="1" applyAlignment="1" applyProtection="1" quotePrefix="1">
      <alignment horizontal="left"/>
      <protection locked="0"/>
    </xf>
    <xf numFmtId="3" fontId="31" fillId="0" borderId="24" xfId="0" applyNumberFormat="1" applyFont="1" applyBorder="1" applyAlignment="1" applyProtection="1" quotePrefix="1">
      <alignment/>
      <protection/>
    </xf>
    <xf numFmtId="1" fontId="31" fillId="0" borderId="24" xfId="0" applyNumberFormat="1" applyFont="1" applyBorder="1" applyAlignment="1" applyProtection="1" quotePrefix="1">
      <alignment/>
      <protection locked="0"/>
    </xf>
    <xf numFmtId="0" fontId="31" fillId="0" borderId="14" xfId="0" applyFont="1" applyBorder="1" applyAlignment="1" applyProtection="1" quotePrefix="1">
      <alignment horizontal="left"/>
      <protection/>
    </xf>
    <xf numFmtId="0" fontId="31" fillId="0" borderId="14" xfId="0" applyFont="1" applyBorder="1" applyAlignment="1" applyProtection="1" quotePrefix="1">
      <alignment horizontal="left"/>
      <protection locked="0"/>
    </xf>
    <xf numFmtId="3" fontId="31" fillId="0" borderId="14" xfId="0" applyNumberFormat="1" applyFont="1" applyBorder="1" applyAlignment="1" applyProtection="1" quotePrefix="1">
      <alignment/>
      <protection/>
    </xf>
    <xf numFmtId="1" fontId="31" fillId="0" borderId="14" xfId="0" applyNumberFormat="1" applyFont="1" applyBorder="1" applyAlignment="1" applyProtection="1" quotePrefix="1">
      <alignment/>
      <protection locked="0"/>
    </xf>
    <xf numFmtId="188" fontId="31" fillId="0" borderId="11" xfId="0" applyNumberFormat="1" applyFont="1" applyBorder="1" applyAlignment="1" applyProtection="1">
      <alignment/>
      <protection/>
    </xf>
    <xf numFmtId="188" fontId="31" fillId="0" borderId="11" xfId="0" applyNumberFormat="1" applyFont="1" applyBorder="1" applyAlignment="1" applyProtection="1">
      <alignment/>
      <protection locked="0"/>
    </xf>
    <xf numFmtId="1" fontId="31" fillId="0" borderId="0" xfId="0" applyNumberFormat="1" applyFont="1" applyBorder="1" applyAlignment="1" applyProtection="1" quotePrefix="1">
      <alignment horizontal="right"/>
      <protection locked="0"/>
    </xf>
    <xf numFmtId="188" fontId="31" fillId="0" borderId="25" xfId="0" applyNumberFormat="1" applyFont="1" applyBorder="1" applyAlignment="1" applyProtection="1">
      <alignment/>
      <protection locked="0"/>
    </xf>
    <xf numFmtId="1" fontId="23" fillId="0" borderId="25" xfId="0" applyNumberFormat="1" applyFont="1" applyBorder="1" applyAlignment="1" applyProtection="1">
      <alignment/>
      <protection locked="0"/>
    </xf>
    <xf numFmtId="188" fontId="31" fillId="0" borderId="26" xfId="0" applyNumberFormat="1" applyFont="1" applyBorder="1" applyAlignment="1" applyProtection="1">
      <alignment/>
      <protection locked="0"/>
    </xf>
    <xf numFmtId="1" fontId="23" fillId="0" borderId="34" xfId="0" applyNumberFormat="1" applyFont="1" applyBorder="1" applyAlignment="1" applyProtection="1">
      <alignment/>
      <protection locked="0"/>
    </xf>
    <xf numFmtId="0" fontId="31" fillId="0" borderId="35" xfId="0" applyFont="1" applyBorder="1" applyAlignment="1" applyProtection="1">
      <alignment horizontal="left"/>
      <protection locked="0"/>
    </xf>
    <xf numFmtId="0" fontId="31" fillId="0" borderId="26" xfId="0" applyFont="1" applyBorder="1" applyAlignment="1" applyProtection="1">
      <alignment horizontal="left"/>
      <protection locked="0"/>
    </xf>
    <xf numFmtId="1" fontId="23" fillId="0" borderId="11" xfId="0" applyNumberFormat="1" applyFont="1" applyBorder="1" applyAlignment="1" applyProtection="1">
      <alignment/>
      <protection locked="0"/>
    </xf>
    <xf numFmtId="1" fontId="23" fillId="0" borderId="32" xfId="0" applyNumberFormat="1" applyFont="1" applyBorder="1" applyAlignment="1" applyProtection="1">
      <alignment/>
      <protection locked="0"/>
    </xf>
    <xf numFmtId="1" fontId="23" fillId="0" borderId="11" xfId="0" applyNumberFormat="1" applyFont="1" applyBorder="1" applyAlignment="1" applyProtection="1">
      <alignment/>
      <protection/>
    </xf>
    <xf numFmtId="1" fontId="23" fillId="0" borderId="36" xfId="0" applyNumberFormat="1" applyFont="1" applyBorder="1" applyAlignment="1" applyProtection="1">
      <alignment/>
      <protection locked="0"/>
    </xf>
    <xf numFmtId="3" fontId="31" fillId="0" borderId="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1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188" fontId="29" fillId="0" borderId="0" xfId="0" applyNumberFormat="1" applyFont="1" applyBorder="1" applyAlignment="1" applyProtection="1" quotePrefix="1">
      <alignment horizontal="left"/>
      <protection locked="0"/>
    </xf>
    <xf numFmtId="188" fontId="23" fillId="0" borderId="0" xfId="0" applyNumberFormat="1" applyFont="1" applyBorder="1" applyAlignment="1" applyProtection="1" quotePrefix="1">
      <alignment horizontal="left"/>
      <protection locked="0"/>
    </xf>
    <xf numFmtId="188" fontId="23" fillId="0" borderId="0" xfId="0" applyNumberFormat="1" applyFont="1" applyBorder="1" applyAlignment="1" applyProtection="1">
      <alignment/>
      <protection locked="0"/>
    </xf>
    <xf numFmtId="0" fontId="36" fillId="0" borderId="0" xfId="0" applyFont="1" applyBorder="1" applyAlignment="1" applyProtection="1" quotePrefix="1">
      <alignment horizontal="left"/>
      <protection locked="0"/>
    </xf>
    <xf numFmtId="0" fontId="31" fillId="0" borderId="0" xfId="0" applyFont="1" applyBorder="1" applyAlignment="1" applyProtection="1" quotePrefix="1">
      <alignment horizontal="left"/>
      <protection locked="0"/>
    </xf>
    <xf numFmtId="4" fontId="23" fillId="0" borderId="0" xfId="0" applyNumberFormat="1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Year_Mnt_Prb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9">
          <cell r="E9">
            <v>41640</v>
          </cell>
          <cell r="F9">
            <v>41729</v>
          </cell>
        </row>
        <row r="12">
          <cell r="B12" t="str">
            <v>Българска национална телевизия</v>
          </cell>
          <cell r="F12" t="str">
            <v>6100</v>
          </cell>
        </row>
        <row r="17">
          <cell r="E17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10020020</v>
          </cell>
          <cell r="F72">
            <v>3468668</v>
          </cell>
          <cell r="G72">
            <v>0</v>
          </cell>
        </row>
        <row r="75">
          <cell r="E75">
            <v>9776279</v>
          </cell>
          <cell r="F75">
            <v>3419054</v>
          </cell>
        </row>
        <row r="76">
          <cell r="E76">
            <v>243740</v>
          </cell>
          <cell r="F76">
            <v>49613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10000</v>
          </cell>
          <cell r="F109">
            <v>2884</v>
          </cell>
          <cell r="G109">
            <v>0</v>
          </cell>
        </row>
        <row r="115">
          <cell r="E115">
            <v>-2280500</v>
          </cell>
          <cell r="F115">
            <v>-1116139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250480</v>
          </cell>
          <cell r="F136">
            <v>250480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21215124</v>
          </cell>
          <cell r="F181">
            <v>4864261</v>
          </cell>
          <cell r="G181">
            <v>0</v>
          </cell>
        </row>
        <row r="184">
          <cell r="E184">
            <v>2032608</v>
          </cell>
          <cell r="F184">
            <v>417516</v>
          </cell>
          <cell r="G184">
            <v>0</v>
          </cell>
        </row>
        <row r="190">
          <cell r="E190">
            <v>4052114</v>
          </cell>
          <cell r="F190">
            <v>888664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22339042</v>
          </cell>
          <cell r="F197">
            <v>7609430</v>
          </cell>
          <cell r="G197">
            <v>0</v>
          </cell>
        </row>
        <row r="215">
          <cell r="E215">
            <v>585054</v>
          </cell>
          <cell r="F215">
            <v>166988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32850</v>
          </cell>
          <cell r="F232">
            <v>32850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348700</v>
          </cell>
          <cell r="F262">
            <v>59560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388616</v>
          </cell>
          <cell r="F266">
            <v>0</v>
          </cell>
          <cell r="G266">
            <v>0</v>
          </cell>
        </row>
        <row r="267">
          <cell r="E267">
            <v>7711384</v>
          </cell>
          <cell r="F267">
            <v>2001855</v>
          </cell>
          <cell r="G267">
            <v>0</v>
          </cell>
        </row>
        <row r="275">
          <cell r="E275">
            <v>14189757</v>
          </cell>
          <cell r="F275">
            <v>3956141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65147000</v>
          </cell>
          <cell r="F362">
            <v>13877340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54200</v>
          </cell>
          <cell r="F378">
            <v>54200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1959306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0</v>
          </cell>
          <cell r="G511">
            <v>0</v>
          </cell>
        </row>
        <row r="518">
          <cell r="E518">
            <v>0</v>
          </cell>
          <cell r="F518">
            <v>-4272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-791210</v>
          </cell>
          <cell r="F531">
            <v>1455041</v>
          </cell>
          <cell r="G531">
            <v>0</v>
          </cell>
        </row>
        <row r="555">
          <cell r="E555">
            <v>12843</v>
          </cell>
          <cell r="G555">
            <v>12843</v>
          </cell>
        </row>
        <row r="561">
          <cell r="G561">
            <v>-12842</v>
          </cell>
        </row>
        <row r="564">
          <cell r="F564">
            <v>-50570</v>
          </cell>
        </row>
        <row r="567">
          <cell r="G567">
            <v>-1</v>
          </cell>
        </row>
        <row r="574">
          <cell r="E574">
            <v>472416</v>
          </cell>
          <cell r="F574">
            <v>472416</v>
          </cell>
        </row>
        <row r="577">
          <cell r="F577">
            <v>-372089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workbookViewId="0" topLeftCell="A72">
      <selection activeCell="B113" sqref="B113"/>
    </sheetView>
  </sheetViews>
  <sheetFormatPr defaultColWidth="9.00390625" defaultRowHeight="12.75"/>
  <cols>
    <col min="1" max="1" width="5.625" style="4" customWidth="1"/>
    <col min="2" max="2" width="105.25390625" style="4" customWidth="1"/>
    <col min="3" max="3" width="67.875" style="4" customWidth="1"/>
    <col min="4" max="4" width="26.00390625" style="4" hidden="1" customWidth="1"/>
    <col min="5" max="5" width="22.00390625" style="2" customWidth="1"/>
    <col min="6" max="8" width="24.25390625" style="2" customWidth="1"/>
    <col min="9" max="9" width="21.00390625" style="2" hidden="1" customWidth="1"/>
    <col min="10" max="10" width="25.625" style="2" hidden="1" customWidth="1"/>
    <col min="11" max="13" width="23.125" style="2" hidden="1" customWidth="1"/>
    <col min="14" max="14" width="20.625" style="4" customWidth="1"/>
    <col min="15" max="15" width="12.875" style="4" customWidth="1"/>
    <col min="16" max="16" width="13.75390625" style="4" hidden="1" customWidth="1"/>
    <col min="17" max="17" width="14.375" style="4" hidden="1" customWidth="1"/>
    <col min="18" max="18" width="14.375" style="4" customWidth="1"/>
    <col min="19" max="19" width="13.375" style="4" hidden="1" customWidth="1"/>
    <col min="20" max="20" width="11.125" style="4" hidden="1" customWidth="1"/>
    <col min="21" max="21" width="11.125" style="4" customWidth="1"/>
    <col min="22" max="22" width="16.25390625" style="4" hidden="1" customWidth="1"/>
    <col min="23" max="23" width="15.00390625" style="4" hidden="1" customWidth="1"/>
    <col min="24" max="24" width="15.00390625" style="2" customWidth="1"/>
    <col min="25" max="25" width="15.75390625" style="4" hidden="1" customWidth="1"/>
    <col min="26" max="26" width="15.25390625" style="4" hidden="1" customWidth="1"/>
    <col min="27" max="16384" width="9.125" style="4" customWidth="1"/>
  </cols>
  <sheetData>
    <row r="1" spans="2:8" ht="18">
      <c r="B1" s="1"/>
      <c r="C1" s="1"/>
      <c r="D1" s="1"/>
      <c r="F1" s="3"/>
      <c r="G1" s="3"/>
      <c r="H1" s="3"/>
    </row>
    <row r="2" spans="2:8" ht="15.75">
      <c r="B2" s="1"/>
      <c r="C2" s="1"/>
      <c r="D2" s="1"/>
      <c r="F2" s="5"/>
      <c r="G2" s="5"/>
      <c r="H2" s="5"/>
    </row>
    <row r="3" spans="2:4" ht="21.75" customHeight="1">
      <c r="B3" s="6" t="str">
        <f>'[1]OTCHET'!B12</f>
        <v>Българска национална телевизия</v>
      </c>
      <c r="C3" s="7"/>
      <c r="D3" s="7"/>
    </row>
    <row r="4" spans="2:5" ht="15.75">
      <c r="B4" s="8" t="s">
        <v>0</v>
      </c>
      <c r="C4" s="8"/>
      <c r="D4" s="8"/>
      <c r="E4" s="9"/>
    </row>
    <row r="5" spans="2:4" ht="18" customHeight="1">
      <c r="B5" s="10"/>
      <c r="C5" s="10"/>
      <c r="D5" s="10"/>
    </row>
    <row r="6" spans="2:4" ht="20.25">
      <c r="B6" s="11" t="s">
        <v>1</v>
      </c>
      <c r="C6" s="11"/>
      <c r="D6" s="11"/>
    </row>
    <row r="7" spans="2:4" ht="29.25" customHeight="1">
      <c r="B7" s="11" t="s">
        <v>2</v>
      </c>
      <c r="C7" s="11"/>
      <c r="D7" s="11"/>
    </row>
    <row r="8" spans="2:14" ht="30.75" customHeight="1" thickBot="1">
      <c r="B8" s="12" t="s">
        <v>3</v>
      </c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3" ht="30.75" customHeight="1" thickTop="1"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</row>
    <row r="10" spans="2:8" ht="18.75" thickBot="1">
      <c r="B10" s="15"/>
      <c r="C10" s="15"/>
      <c r="D10" s="15"/>
      <c r="E10" s="2" t="s">
        <v>4</v>
      </c>
      <c r="G10" s="2" t="s">
        <v>5</v>
      </c>
      <c r="H10" s="2" t="s">
        <v>6</v>
      </c>
    </row>
    <row r="11" spans="2:21" ht="23.25" customHeight="1" thickBot="1">
      <c r="B11" s="16" t="s">
        <v>7</v>
      </c>
      <c r="C11" s="16"/>
      <c r="D11" s="16"/>
      <c r="E11" s="17" t="str">
        <f>'[1]OTCHET'!F12</f>
        <v>6100</v>
      </c>
      <c r="F11" s="18" t="s">
        <v>8</v>
      </c>
      <c r="G11" s="19">
        <f>'[1]OTCHET'!E9</f>
        <v>41640</v>
      </c>
      <c r="H11" s="19">
        <f>'[1]OTCHET'!F9</f>
        <v>41729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8" t="s">
        <v>9</v>
      </c>
      <c r="C12" s="22" t="s">
        <v>10</v>
      </c>
      <c r="D12" s="23"/>
      <c r="E12" s="24">
        <f>'[1]OTCHET'!E17</f>
        <v>0</v>
      </c>
      <c r="F12" s="18"/>
      <c r="R12" s="21"/>
      <c r="S12" s="21"/>
      <c r="T12" s="21"/>
      <c r="U12" s="21"/>
    </row>
    <row r="13" spans="2:21" ht="23.25" customHeight="1" thickTop="1">
      <c r="B13" s="10"/>
      <c r="C13" s="10"/>
      <c r="D13" s="10"/>
      <c r="E13" s="10"/>
      <c r="F13" s="10"/>
      <c r="G13" s="10"/>
      <c r="H13" s="10"/>
      <c r="R13" s="21"/>
      <c r="S13" s="21"/>
      <c r="T13" s="21"/>
      <c r="U13" s="21"/>
    </row>
    <row r="14" spans="2:26" ht="21.75" customHeight="1" thickBot="1">
      <c r="B14" s="25"/>
      <c r="C14" s="25"/>
      <c r="D14" s="25"/>
      <c r="E14" s="26"/>
      <c r="F14" s="27"/>
      <c r="G14" s="27"/>
      <c r="H14" s="27" t="s">
        <v>11</v>
      </c>
      <c r="I14" s="27"/>
      <c r="J14" s="27"/>
      <c r="K14" s="26"/>
      <c r="L14" s="26"/>
      <c r="M14" s="27"/>
      <c r="N14" s="26"/>
      <c r="O14" s="28"/>
      <c r="P14" s="25"/>
      <c r="Q14" s="25"/>
      <c r="R14" s="21"/>
      <c r="S14" s="21"/>
      <c r="T14" s="21"/>
      <c r="U14" s="21"/>
      <c r="V14" s="25"/>
      <c r="W14" s="25"/>
      <c r="Y14" s="21"/>
      <c r="Z14" s="21"/>
    </row>
    <row r="15" spans="2:26" s="36" customFormat="1" ht="16.5" thickBot="1">
      <c r="B15" s="29"/>
      <c r="C15" s="21"/>
      <c r="D15" s="21"/>
      <c r="E15" s="30"/>
      <c r="F15" s="2"/>
      <c r="G15" s="30"/>
      <c r="H15" s="31"/>
      <c r="I15" s="32"/>
      <c r="J15" s="33"/>
      <c r="K15" s="33"/>
      <c r="L15" s="33"/>
      <c r="M15" s="33"/>
      <c r="N15" s="34"/>
      <c r="O15" s="28"/>
      <c r="P15" s="35"/>
      <c r="Q15" s="35"/>
      <c r="R15" s="21"/>
      <c r="S15" s="21"/>
      <c r="T15" s="21"/>
      <c r="U15" s="21"/>
      <c r="V15" s="25"/>
      <c r="W15" s="25"/>
      <c r="X15" s="14"/>
      <c r="Y15" s="21"/>
      <c r="Z15" s="21"/>
    </row>
    <row r="16" spans="2:26" s="36" customFormat="1" ht="51.75" customHeight="1" thickBot="1">
      <c r="B16" s="37" t="s">
        <v>12</v>
      </c>
      <c r="C16" s="38" t="s">
        <v>13</v>
      </c>
      <c r="D16" s="38"/>
      <c r="E16" s="39" t="s">
        <v>14</v>
      </c>
      <c r="F16" s="40"/>
      <c r="G16" s="41" t="s">
        <v>15</v>
      </c>
      <c r="H16" s="42"/>
      <c r="I16" s="43" t="s">
        <v>16</v>
      </c>
      <c r="J16" s="44"/>
      <c r="K16" s="45" t="s">
        <v>17</v>
      </c>
      <c r="L16" s="45" t="s">
        <v>18</v>
      </c>
      <c r="M16" s="45"/>
      <c r="N16" s="46"/>
      <c r="O16" s="28"/>
      <c r="P16" s="35"/>
      <c r="Q16" s="35"/>
      <c r="R16" s="21"/>
      <c r="S16" s="21"/>
      <c r="T16" s="21"/>
      <c r="U16" s="21"/>
      <c r="V16" s="25"/>
      <c r="W16" s="25"/>
      <c r="X16" s="21"/>
      <c r="Y16" s="21"/>
      <c r="Z16" s="21"/>
    </row>
    <row r="17" spans="2:26" s="36" customFormat="1" ht="16.5" thickBot="1">
      <c r="B17" s="37" t="s">
        <v>19</v>
      </c>
      <c r="C17" s="37"/>
      <c r="D17" s="37"/>
      <c r="E17" s="47" t="s">
        <v>20</v>
      </c>
      <c r="F17" s="48" t="s">
        <v>21</v>
      </c>
      <c r="G17" s="49"/>
      <c r="H17" s="50"/>
      <c r="I17" s="47" t="s">
        <v>20</v>
      </c>
      <c r="J17" s="47" t="s">
        <v>21</v>
      </c>
      <c r="K17" s="47" t="s">
        <v>21</v>
      </c>
      <c r="L17" s="47" t="s">
        <v>21</v>
      </c>
      <c r="M17" s="47"/>
      <c r="N17" s="48"/>
      <c r="O17" s="28"/>
      <c r="P17" s="35"/>
      <c r="Q17" s="35"/>
      <c r="R17" s="21"/>
      <c r="S17" s="21"/>
      <c r="T17" s="21"/>
      <c r="U17" s="21"/>
      <c r="V17" s="25"/>
      <c r="W17" s="25"/>
      <c r="X17" s="21"/>
      <c r="Y17" s="21"/>
      <c r="Z17" s="21"/>
    </row>
    <row r="18" spans="2:26" s="36" customFormat="1" ht="16.5" thickBot="1">
      <c r="B18" s="37" t="s">
        <v>22</v>
      </c>
      <c r="C18" s="37"/>
      <c r="D18" s="37"/>
      <c r="E18" s="47" t="s">
        <v>23</v>
      </c>
      <c r="F18" s="48"/>
      <c r="G18" s="48" t="s">
        <v>24</v>
      </c>
      <c r="H18" s="47" t="s">
        <v>25</v>
      </c>
      <c r="I18" s="47" t="s">
        <v>23</v>
      </c>
      <c r="J18" s="47"/>
      <c r="K18" s="47"/>
      <c r="L18" s="47"/>
      <c r="M18" s="47"/>
      <c r="N18" s="48"/>
      <c r="O18" s="28"/>
      <c r="P18" s="35"/>
      <c r="Q18" s="35"/>
      <c r="R18" s="21"/>
      <c r="S18" s="21"/>
      <c r="T18" s="21"/>
      <c r="U18" s="21"/>
      <c r="V18" s="25"/>
      <c r="W18" s="25"/>
      <c r="X18" s="21"/>
      <c r="Y18" s="21"/>
      <c r="Z18" s="21"/>
    </row>
    <row r="19" spans="2:26" s="36" customFormat="1" ht="16.5" thickBot="1">
      <c r="B19" s="51"/>
      <c r="C19" s="51"/>
      <c r="D19" s="51"/>
      <c r="E19" s="52"/>
      <c r="F19" s="53"/>
      <c r="G19" s="53"/>
      <c r="H19" s="52"/>
      <c r="I19" s="52"/>
      <c r="J19" s="52"/>
      <c r="K19" s="52"/>
      <c r="L19" s="52"/>
      <c r="M19" s="52"/>
      <c r="N19" s="48"/>
      <c r="O19" s="28"/>
      <c r="P19" s="35"/>
      <c r="Q19" s="35"/>
      <c r="R19" s="21"/>
      <c r="S19" s="21"/>
      <c r="T19" s="21"/>
      <c r="U19" s="21"/>
      <c r="V19" s="25"/>
      <c r="W19" s="25"/>
      <c r="X19" s="21"/>
      <c r="Y19" s="21"/>
      <c r="Z19" s="21"/>
    </row>
    <row r="20" spans="2:26" s="36" customFormat="1" ht="16.5" thickBot="1">
      <c r="B20" s="54"/>
      <c r="C20" s="54"/>
      <c r="D20" s="54"/>
      <c r="E20" s="55" t="s">
        <v>26</v>
      </c>
      <c r="F20" s="56" t="s">
        <v>26</v>
      </c>
      <c r="G20" s="56" t="s">
        <v>27</v>
      </c>
      <c r="H20" s="55" t="s">
        <v>27</v>
      </c>
      <c r="I20" s="55" t="s">
        <v>28</v>
      </c>
      <c r="J20" s="55" t="s">
        <v>28</v>
      </c>
      <c r="K20" s="55" t="s">
        <v>29</v>
      </c>
      <c r="L20" s="55" t="s">
        <v>30</v>
      </c>
      <c r="M20" s="55" t="s">
        <v>30</v>
      </c>
      <c r="N20" s="57"/>
      <c r="O20" s="28"/>
      <c r="P20" s="25"/>
      <c r="Q20" s="25"/>
      <c r="R20" s="21"/>
      <c r="S20" s="21"/>
      <c r="T20" s="21"/>
      <c r="U20" s="21"/>
      <c r="V20" s="25"/>
      <c r="W20" s="25"/>
      <c r="X20" s="21"/>
      <c r="Y20" s="21"/>
      <c r="Z20" s="21"/>
    </row>
    <row r="21" spans="2:26" s="36" customFormat="1" ht="16.5" thickBot="1">
      <c r="B21" s="58"/>
      <c r="C21" s="58"/>
      <c r="D21" s="58"/>
      <c r="E21" s="59"/>
      <c r="F21" s="59"/>
      <c r="G21" s="59"/>
      <c r="H21" s="59"/>
      <c r="I21" s="59"/>
      <c r="J21" s="60"/>
      <c r="K21" s="60"/>
      <c r="L21" s="60"/>
      <c r="M21" s="60"/>
      <c r="N21" s="61"/>
      <c r="O21" s="28"/>
      <c r="P21" s="21"/>
      <c r="Q21" s="21"/>
      <c r="R21" s="21"/>
      <c r="S21" s="21"/>
      <c r="T21" s="21"/>
      <c r="U21" s="21"/>
      <c r="V21" s="25"/>
      <c r="W21" s="25"/>
      <c r="X21" s="21"/>
      <c r="Y21" s="21"/>
      <c r="Z21" s="21"/>
    </row>
    <row r="22" spans="1:26" s="36" customFormat="1" ht="18.75" thickBot="1">
      <c r="A22" s="62">
        <v>10</v>
      </c>
      <c r="B22" s="63" t="s">
        <v>31</v>
      </c>
      <c r="C22" s="64" t="s">
        <v>32</v>
      </c>
      <c r="D22" s="65"/>
      <c r="E22" s="66">
        <f>+E23+E25+E36+E37</f>
        <v>8000000</v>
      </c>
      <c r="F22" s="66">
        <f aca="true" t="shared" si="0" ref="F22:F62">+G22+H22</f>
        <v>2605893</v>
      </c>
      <c r="G22" s="66">
        <f>+G23+G25+G36+G37</f>
        <v>2605893</v>
      </c>
      <c r="H22" s="66">
        <f>+H23+H25+H36+H37</f>
        <v>0</v>
      </c>
      <c r="I22" s="67">
        <f>+I23+I25+I35+I36+I37</f>
        <v>0</v>
      </c>
      <c r="J22" s="67">
        <f>+J23+J25+J35+J36+J37</f>
        <v>0</v>
      </c>
      <c r="K22" s="67">
        <f>+K23+K25+K35+K36+K37</f>
        <v>0</v>
      </c>
      <c r="L22" s="67">
        <f>+L23+L25+L35+L36+L37</f>
        <v>0</v>
      </c>
      <c r="M22" s="67">
        <f>+M23+M25+M35+M36</f>
        <v>0</v>
      </c>
      <c r="N22" s="68"/>
      <c r="O22" s="28"/>
      <c r="P22" s="69"/>
      <c r="Q22" s="69"/>
      <c r="R22" s="21"/>
      <c r="S22" s="21"/>
      <c r="T22" s="21"/>
      <c r="U22" s="21"/>
      <c r="V22" s="25"/>
      <c r="W22" s="25"/>
      <c r="X22" s="21"/>
      <c r="Y22" s="21"/>
      <c r="Z22" s="21"/>
    </row>
    <row r="23" spans="1:26" s="36" customFormat="1" ht="16.5" thickBot="1">
      <c r="A23" s="62">
        <v>15</v>
      </c>
      <c r="B23" s="70" t="s">
        <v>33</v>
      </c>
      <c r="C23" s="71" t="s">
        <v>34</v>
      </c>
      <c r="D23" s="72"/>
      <c r="E23" s="73">
        <f>'[1]OTCHET'!E22+'[1]OTCHET'!E28+'[1]OTCHET'!E33+'[1]OTCHET'!E39+'[1]OTCHET'!E44+'[1]OTCHET'!E49+'[1]OTCHET'!E55+'[1]OTCHET'!E58+'[1]OTCHET'!E61+'[1]OTCHET'!E62+'[1]OTCHET'!E69+'[1]OTCHET'!E70+'[1]OTCHET'!E71</f>
        <v>0</v>
      </c>
      <c r="F23" s="73">
        <f t="shared" si="0"/>
        <v>0</v>
      </c>
      <c r="G23" s="73">
        <f>'[1]OTCHET'!F22+'[1]OTCHET'!F28+'[1]OTCHET'!F33+'[1]OTCHET'!F39+'[1]OTCHET'!F44+'[1]OTCHET'!F49+'[1]OTCHET'!F55+'[1]OTCHET'!F58+'[1]OTCHET'!F61+'[1]OTCHET'!F62+'[1]OTCHET'!F69+'[1]OTCHET'!F70+'[1]OTCHET'!F71</f>
        <v>0</v>
      </c>
      <c r="H23" s="73">
        <f>'[1]OTCHET'!G22+'[1]OTCHET'!G28+'[1]OTCHET'!G33+'[1]OTCHET'!G39+'[1]OTCHET'!G44+'[1]OTCHET'!G49+'[1]OTCHET'!G55+'[1]OTCHET'!G58+'[1]OTCHET'!G61+'[1]OTCHET'!G62+'[1]OTCHET'!G69+'[1]OTCHET'!G70+'[1]OTCHET'!G71</f>
        <v>0</v>
      </c>
      <c r="I23" s="74"/>
      <c r="J23" s="74"/>
      <c r="K23" s="74"/>
      <c r="L23" s="74"/>
      <c r="M23" s="74"/>
      <c r="N23" s="75"/>
      <c r="O23" s="28"/>
      <c r="P23" s="76"/>
      <c r="Q23" s="76"/>
      <c r="R23" s="21"/>
      <c r="S23" s="21"/>
      <c r="T23" s="21"/>
      <c r="U23" s="21"/>
      <c r="V23" s="25"/>
      <c r="W23" s="25"/>
      <c r="X23" s="21"/>
      <c r="Y23" s="21"/>
      <c r="Z23" s="21"/>
    </row>
    <row r="24" spans="1:26" s="36" customFormat="1" ht="16.5" hidden="1" thickBot="1">
      <c r="A24" s="62"/>
      <c r="B24" s="77" t="s">
        <v>35</v>
      </c>
      <c r="C24" s="77" t="s">
        <v>36</v>
      </c>
      <c r="D24" s="78"/>
      <c r="E24" s="79"/>
      <c r="F24" s="80">
        <f t="shared" si="0"/>
        <v>0</v>
      </c>
      <c r="G24" s="79"/>
      <c r="H24" s="79"/>
      <c r="I24" s="81"/>
      <c r="J24" s="81"/>
      <c r="K24" s="81"/>
      <c r="L24" s="81"/>
      <c r="M24" s="81"/>
      <c r="N24" s="75"/>
      <c r="O24" s="28"/>
      <c r="P24" s="76"/>
      <c r="Q24" s="76"/>
      <c r="R24" s="21"/>
      <c r="S24" s="21"/>
      <c r="T24" s="21"/>
      <c r="U24" s="21"/>
      <c r="V24" s="25"/>
      <c r="W24" s="25"/>
      <c r="X24" s="21"/>
      <c r="Y24" s="21"/>
      <c r="Z24" s="21"/>
    </row>
    <row r="25" spans="1:26" s="36" customFormat="1" ht="16.5" thickBot="1">
      <c r="A25" s="62">
        <v>20</v>
      </c>
      <c r="B25" s="82" t="s">
        <v>37</v>
      </c>
      <c r="C25" s="82" t="s">
        <v>38</v>
      </c>
      <c r="D25" s="83"/>
      <c r="E25" s="66">
        <f>+E26+E30+E31+E32+E33</f>
        <v>7749520</v>
      </c>
      <c r="F25" s="66">
        <f t="shared" si="0"/>
        <v>2355413</v>
      </c>
      <c r="G25" s="66">
        <f aca="true" t="shared" si="1" ref="G25:M25">+G26+G30+G31+G32+G33</f>
        <v>2355413</v>
      </c>
      <c r="H25" s="66">
        <f t="shared" si="1"/>
        <v>0</v>
      </c>
      <c r="I25" s="67">
        <f t="shared" si="1"/>
        <v>0</v>
      </c>
      <c r="J25" s="67">
        <f t="shared" si="1"/>
        <v>0</v>
      </c>
      <c r="K25" s="67">
        <f t="shared" si="1"/>
        <v>0</v>
      </c>
      <c r="L25" s="67">
        <f t="shared" si="1"/>
        <v>0</v>
      </c>
      <c r="M25" s="67">
        <f t="shared" si="1"/>
        <v>0</v>
      </c>
      <c r="N25" s="75"/>
      <c r="O25" s="28"/>
      <c r="P25" s="76"/>
      <c r="Q25" s="76"/>
      <c r="R25" s="21"/>
      <c r="S25" s="21"/>
      <c r="T25" s="21"/>
      <c r="U25" s="21"/>
      <c r="V25" s="25"/>
      <c r="W25" s="25"/>
      <c r="X25" s="21"/>
      <c r="Y25" s="21"/>
      <c r="Z25" s="21"/>
    </row>
    <row r="26" spans="1:26" s="36" customFormat="1" ht="16.5" thickBot="1">
      <c r="A26" s="62">
        <v>25</v>
      </c>
      <c r="B26" s="84" t="s">
        <v>39</v>
      </c>
      <c r="C26" s="84" t="s">
        <v>40</v>
      </c>
      <c r="D26" s="78"/>
      <c r="E26" s="79">
        <f>'[1]OTCHET'!E72</f>
        <v>10020020</v>
      </c>
      <c r="F26" s="79">
        <f t="shared" si="0"/>
        <v>3468668</v>
      </c>
      <c r="G26" s="79">
        <f>'[1]OTCHET'!F72</f>
        <v>3468668</v>
      </c>
      <c r="H26" s="79">
        <f>'[1]OTCHET'!G72</f>
        <v>0</v>
      </c>
      <c r="I26" s="81"/>
      <c r="J26" s="81"/>
      <c r="K26" s="81"/>
      <c r="L26" s="81"/>
      <c r="M26" s="81"/>
      <c r="N26" s="75"/>
      <c r="O26" s="28"/>
      <c r="P26" s="76"/>
      <c r="Q26" s="76"/>
      <c r="R26" s="21"/>
      <c r="S26" s="21"/>
      <c r="T26" s="21"/>
      <c r="U26" s="21"/>
      <c r="V26" s="25"/>
      <c r="W26" s="25"/>
      <c r="X26" s="21"/>
      <c r="Y26" s="21"/>
      <c r="Z26" s="21"/>
    </row>
    <row r="27" spans="1:26" s="36" customFormat="1" ht="16.5" thickBot="1">
      <c r="A27" s="62">
        <v>26</v>
      </c>
      <c r="B27" s="85" t="s">
        <v>41</v>
      </c>
      <c r="C27" s="86" t="s">
        <v>42</v>
      </c>
      <c r="D27" s="87"/>
      <c r="E27" s="80">
        <f>'[1]OTCHET'!E73</f>
        <v>0</v>
      </c>
      <c r="F27" s="88">
        <f t="shared" si="0"/>
        <v>0</v>
      </c>
      <c r="G27" s="80">
        <f>'[1]OTCHET'!F73</f>
        <v>0</v>
      </c>
      <c r="H27" s="80">
        <f>'[1]OTCHET'!G73</f>
        <v>0</v>
      </c>
      <c r="I27" s="89"/>
      <c r="J27" s="89"/>
      <c r="K27" s="89"/>
      <c r="L27" s="89"/>
      <c r="M27" s="89"/>
      <c r="N27" s="75"/>
      <c r="O27" s="28"/>
      <c r="P27" s="76"/>
      <c r="Q27" s="76"/>
      <c r="R27" s="21"/>
      <c r="S27" s="21"/>
      <c r="T27" s="21"/>
      <c r="U27" s="21"/>
      <c r="V27" s="25"/>
      <c r="W27" s="25"/>
      <c r="X27" s="21"/>
      <c r="Y27" s="21"/>
      <c r="Z27" s="21"/>
    </row>
    <row r="28" spans="1:26" s="36" customFormat="1" ht="16.5" thickBot="1">
      <c r="A28" s="62">
        <v>30</v>
      </c>
      <c r="B28" s="77" t="s">
        <v>43</v>
      </c>
      <c r="C28" s="86" t="s">
        <v>44</v>
      </c>
      <c r="D28" s="87"/>
      <c r="E28" s="88">
        <f>'[1]OTCHET'!E75</f>
        <v>9776279</v>
      </c>
      <c r="F28" s="88">
        <f t="shared" si="0"/>
        <v>3419054</v>
      </c>
      <c r="G28" s="88">
        <f>'[1]OTCHET'!F75</f>
        <v>3419054</v>
      </c>
      <c r="H28" s="88">
        <f>'[1]OTCHET'!G75</f>
        <v>0</v>
      </c>
      <c r="I28" s="90"/>
      <c r="J28" s="90"/>
      <c r="K28" s="90"/>
      <c r="L28" s="90"/>
      <c r="M28" s="90"/>
      <c r="N28" s="75"/>
      <c r="O28" s="28"/>
      <c r="P28" s="76"/>
      <c r="Q28" s="76"/>
      <c r="R28" s="21"/>
      <c r="S28" s="21"/>
      <c r="T28" s="21"/>
      <c r="U28" s="21"/>
      <c r="V28" s="25"/>
      <c r="W28" s="25"/>
      <c r="X28" s="21"/>
      <c r="Y28" s="21"/>
      <c r="Z28" s="21"/>
    </row>
    <row r="29" spans="1:26" s="36" customFormat="1" ht="16.5" thickBot="1">
      <c r="A29" s="62">
        <v>35</v>
      </c>
      <c r="B29" s="91" t="s">
        <v>45</v>
      </c>
      <c r="C29" s="86" t="s">
        <v>46</v>
      </c>
      <c r="D29" s="92"/>
      <c r="E29" s="88">
        <f>+'[1]OTCHET'!E76+'[1]OTCHET'!E77</f>
        <v>243740</v>
      </c>
      <c r="F29" s="88">
        <f t="shared" si="0"/>
        <v>49613</v>
      </c>
      <c r="G29" s="88">
        <f>+'[1]OTCHET'!F76+'[1]OTCHET'!F77</f>
        <v>49613</v>
      </c>
      <c r="H29" s="88">
        <f>+'[1]OTCHET'!G76+'[1]OTCHET'!G77</f>
        <v>0</v>
      </c>
      <c r="I29" s="90"/>
      <c r="J29" s="90"/>
      <c r="K29" s="90"/>
      <c r="L29" s="90"/>
      <c r="M29" s="90"/>
      <c r="N29" s="75"/>
      <c r="O29" s="28"/>
      <c r="P29" s="76"/>
      <c r="Q29" s="76"/>
      <c r="R29" s="21"/>
      <c r="S29" s="21"/>
      <c r="T29" s="21"/>
      <c r="U29" s="21"/>
      <c r="V29" s="25"/>
      <c r="W29" s="25"/>
      <c r="X29" s="21"/>
      <c r="Y29" s="21"/>
      <c r="Z29" s="21"/>
    </row>
    <row r="30" spans="1:26" s="36" customFormat="1" ht="16.5" thickBot="1">
      <c r="A30" s="62">
        <v>40</v>
      </c>
      <c r="B30" s="91" t="s">
        <v>47</v>
      </c>
      <c r="C30" s="93" t="s">
        <v>48</v>
      </c>
      <c r="D30" s="92"/>
      <c r="E30" s="88">
        <f>'[1]OTCHET'!E87+'[1]OTCHET'!E90+'[1]OTCHET'!E91</f>
        <v>0</v>
      </c>
      <c r="F30" s="88">
        <f t="shared" si="0"/>
        <v>0</v>
      </c>
      <c r="G30" s="88">
        <f>'[1]OTCHET'!F87+'[1]OTCHET'!F90+'[1]OTCHET'!F91</f>
        <v>0</v>
      </c>
      <c r="H30" s="88">
        <f>'[1]OTCHET'!G87+'[1]OTCHET'!G90+'[1]OTCHET'!G91</f>
        <v>0</v>
      </c>
      <c r="I30" s="90"/>
      <c r="J30" s="90"/>
      <c r="K30" s="90"/>
      <c r="L30" s="90"/>
      <c r="M30" s="90"/>
      <c r="N30" s="75"/>
      <c r="O30" s="28"/>
      <c r="P30" s="76"/>
      <c r="Q30" s="76"/>
      <c r="R30" s="21"/>
      <c r="S30" s="21"/>
      <c r="T30" s="21"/>
      <c r="U30" s="21"/>
      <c r="V30" s="25"/>
      <c r="W30" s="25"/>
      <c r="X30" s="21"/>
      <c r="Y30" s="21"/>
      <c r="Z30" s="21"/>
    </row>
    <row r="31" spans="1:26" s="36" customFormat="1" ht="16.5" thickBot="1">
      <c r="A31" s="62">
        <v>45</v>
      </c>
      <c r="B31" s="91" t="s">
        <v>49</v>
      </c>
      <c r="C31" s="91" t="s">
        <v>50</v>
      </c>
      <c r="D31" s="92"/>
      <c r="E31" s="88">
        <f>'[1]OTCHET'!E105</f>
        <v>0</v>
      </c>
      <c r="F31" s="88">
        <f t="shared" si="0"/>
        <v>0</v>
      </c>
      <c r="G31" s="88">
        <f>'[1]OTCHET'!F105</f>
        <v>0</v>
      </c>
      <c r="H31" s="88">
        <f>'[1]OTCHET'!G105</f>
        <v>0</v>
      </c>
      <c r="I31" s="90"/>
      <c r="J31" s="90"/>
      <c r="K31" s="90"/>
      <c r="L31" s="90"/>
      <c r="M31" s="90"/>
      <c r="N31" s="75"/>
      <c r="O31" s="28"/>
      <c r="P31" s="76"/>
      <c r="Q31" s="76"/>
      <c r="R31" s="21"/>
      <c r="S31" s="21"/>
      <c r="T31" s="21"/>
      <c r="U31" s="21"/>
      <c r="V31" s="25"/>
      <c r="W31" s="25"/>
      <c r="X31" s="21"/>
      <c r="Y31" s="21"/>
      <c r="Z31" s="21"/>
    </row>
    <row r="32" spans="1:26" s="36" customFormat="1" ht="16.5" thickBot="1">
      <c r="A32" s="62">
        <v>50</v>
      </c>
      <c r="B32" s="94" t="s">
        <v>51</v>
      </c>
      <c r="C32" s="94" t="s">
        <v>52</v>
      </c>
      <c r="D32" s="95"/>
      <c r="E32" s="96">
        <f>'[1]OTCHET'!E109+'[1]OTCHET'!E115+'[1]OTCHET'!E131+'[1]OTCHET'!E132</f>
        <v>-2270500</v>
      </c>
      <c r="F32" s="88">
        <f t="shared" si="0"/>
        <v>-1113255</v>
      </c>
      <c r="G32" s="96">
        <f>'[1]OTCHET'!F109+'[1]OTCHET'!F115+'[1]OTCHET'!F131+'[1]OTCHET'!F132</f>
        <v>-1113255</v>
      </c>
      <c r="H32" s="96">
        <f>'[1]OTCHET'!G109+'[1]OTCHET'!G115+'[1]OTCHET'!G131+'[1]OTCHET'!G132</f>
        <v>0</v>
      </c>
      <c r="I32" s="97"/>
      <c r="J32" s="97"/>
      <c r="K32" s="97"/>
      <c r="L32" s="97"/>
      <c r="M32" s="97"/>
      <c r="N32" s="75"/>
      <c r="O32" s="28"/>
      <c r="P32" s="76"/>
      <c r="Q32" s="76"/>
      <c r="R32" s="21"/>
      <c r="S32" s="21"/>
      <c r="T32" s="21"/>
      <c r="U32" s="21"/>
      <c r="V32" s="25"/>
      <c r="W32" s="25"/>
      <c r="X32" s="21"/>
      <c r="Y32" s="21"/>
      <c r="Z32" s="21"/>
    </row>
    <row r="33" spans="1:26" s="36" customFormat="1" ht="16.5" thickBot="1">
      <c r="A33" s="62">
        <v>51</v>
      </c>
      <c r="B33" s="94" t="s">
        <v>53</v>
      </c>
      <c r="C33" s="98" t="s">
        <v>54</v>
      </c>
      <c r="D33" s="95"/>
      <c r="E33" s="96">
        <f>'[1]OTCHET'!E119</f>
        <v>0</v>
      </c>
      <c r="F33" s="99">
        <f t="shared" si="0"/>
        <v>0</v>
      </c>
      <c r="G33" s="96">
        <f>'[1]OTCHET'!F119</f>
        <v>0</v>
      </c>
      <c r="H33" s="96">
        <f>'[1]OTCHET'!G119</f>
        <v>0</v>
      </c>
      <c r="I33" s="97"/>
      <c r="J33" s="97"/>
      <c r="K33" s="97"/>
      <c r="L33" s="97"/>
      <c r="M33" s="97"/>
      <c r="N33" s="75"/>
      <c r="O33" s="28"/>
      <c r="P33" s="76"/>
      <c r="Q33" s="76"/>
      <c r="R33" s="21"/>
      <c r="S33" s="21"/>
      <c r="T33" s="21"/>
      <c r="U33" s="21"/>
      <c r="V33" s="25"/>
      <c r="W33" s="25"/>
      <c r="X33" s="21"/>
      <c r="Y33" s="21"/>
      <c r="Z33" s="21"/>
    </row>
    <row r="34" spans="1:26" s="36" customFormat="1" ht="16.5" hidden="1" thickBot="1">
      <c r="A34" s="62">
        <v>52</v>
      </c>
      <c r="B34" s="85"/>
      <c r="C34" s="94"/>
      <c r="D34" s="95"/>
      <c r="E34" s="96"/>
      <c r="F34" s="66">
        <f t="shared" si="0"/>
        <v>0</v>
      </c>
      <c r="G34" s="96"/>
      <c r="H34" s="96"/>
      <c r="I34" s="97"/>
      <c r="J34" s="97"/>
      <c r="K34" s="97"/>
      <c r="L34" s="97"/>
      <c r="M34" s="97"/>
      <c r="N34" s="75"/>
      <c r="O34" s="28"/>
      <c r="P34" s="76"/>
      <c r="Q34" s="76"/>
      <c r="R34" s="21"/>
      <c r="S34" s="21"/>
      <c r="T34" s="21"/>
      <c r="U34" s="21"/>
      <c r="V34" s="25"/>
      <c r="W34" s="25"/>
      <c r="X34" s="21"/>
      <c r="Y34" s="21"/>
      <c r="Z34" s="21"/>
    </row>
    <row r="35" spans="1:26" s="36" customFormat="1" ht="16.5" hidden="1" thickBot="1">
      <c r="A35" s="62"/>
      <c r="B35" s="100"/>
      <c r="C35" s="100"/>
      <c r="D35" s="101"/>
      <c r="E35" s="102"/>
      <c r="F35" s="66">
        <f t="shared" si="0"/>
        <v>0</v>
      </c>
      <c r="G35" s="102"/>
      <c r="H35" s="102"/>
      <c r="I35" s="103"/>
      <c r="J35" s="103"/>
      <c r="K35" s="103"/>
      <c r="L35" s="103"/>
      <c r="M35" s="103"/>
      <c r="N35" s="75"/>
      <c r="O35" s="28"/>
      <c r="P35" s="76"/>
      <c r="Q35" s="76"/>
      <c r="R35" s="21"/>
      <c r="S35" s="21"/>
      <c r="T35" s="21"/>
      <c r="U35" s="21"/>
      <c r="V35" s="25"/>
      <c r="W35" s="25"/>
      <c r="X35" s="21"/>
      <c r="Y35" s="21"/>
      <c r="Z35" s="21"/>
    </row>
    <row r="36" spans="1:26" s="36" customFormat="1" ht="16.5" thickBot="1">
      <c r="A36" s="62">
        <v>60</v>
      </c>
      <c r="B36" s="100" t="s">
        <v>55</v>
      </c>
      <c r="C36" s="100" t="s">
        <v>56</v>
      </c>
      <c r="D36" s="104"/>
      <c r="E36" s="105">
        <f>+'[1]OTCHET'!E133</f>
        <v>0</v>
      </c>
      <c r="F36" s="66">
        <f t="shared" si="0"/>
        <v>0</v>
      </c>
      <c r="G36" s="105">
        <f>+'[1]OTCHET'!F133</f>
        <v>0</v>
      </c>
      <c r="H36" s="105">
        <f>'[1]OTCHET'!G133</f>
        <v>0</v>
      </c>
      <c r="I36" s="106"/>
      <c r="J36" s="106"/>
      <c r="K36" s="106"/>
      <c r="L36" s="106"/>
      <c r="M36" s="106"/>
      <c r="N36" s="107"/>
      <c r="O36" s="28"/>
      <c r="P36" s="76"/>
      <c r="Q36" s="76"/>
      <c r="R36" s="21"/>
      <c r="S36" s="21"/>
      <c r="T36" s="21"/>
      <c r="U36" s="21"/>
      <c r="V36" s="25"/>
      <c r="W36" s="25"/>
      <c r="X36" s="21"/>
      <c r="Y36" s="21"/>
      <c r="Z36" s="21"/>
    </row>
    <row r="37" spans="1:26" s="36" customFormat="1" ht="16.5" thickBot="1">
      <c r="A37" s="62">
        <v>65</v>
      </c>
      <c r="B37" s="108" t="s">
        <v>57</v>
      </c>
      <c r="C37" s="109" t="s">
        <v>58</v>
      </c>
      <c r="D37" s="87"/>
      <c r="E37" s="105">
        <f>'[1]OTCHET'!E136+'[1]OTCHET'!E145+'[1]OTCHET'!E154</f>
        <v>250480</v>
      </c>
      <c r="F37" s="66">
        <f t="shared" si="0"/>
        <v>250480</v>
      </c>
      <c r="G37" s="105">
        <f>'[1]OTCHET'!F136+'[1]OTCHET'!F145+'[1]OTCHET'!F154</f>
        <v>250480</v>
      </c>
      <c r="H37" s="105">
        <f>'[1]OTCHET'!G136+'[1]OTCHET'!G145+'[1]OTCHET'!G154</f>
        <v>0</v>
      </c>
      <c r="I37" s="110"/>
      <c r="J37" s="110"/>
      <c r="K37" s="110"/>
      <c r="L37" s="110"/>
      <c r="M37" s="110"/>
      <c r="N37" s="107"/>
      <c r="O37" s="28"/>
      <c r="P37" s="76"/>
      <c r="Q37" s="76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11">
        <v>70</v>
      </c>
      <c r="B38" s="112" t="s">
        <v>59</v>
      </c>
      <c r="C38" s="113" t="s">
        <v>60</v>
      </c>
      <c r="D38" s="65"/>
      <c r="E38" s="99">
        <f>SUM(E39:E53)-E44-E46-E51-E52</f>
        <v>72895249</v>
      </c>
      <c r="F38" s="99">
        <f t="shared" si="0"/>
        <v>19997265</v>
      </c>
      <c r="G38" s="99">
        <f>SUM(G39:G53)-G44-G46-G51-G52</f>
        <v>19997265</v>
      </c>
      <c r="H38" s="99">
        <f>SUM(H39:H53)-H44-H46-H51-H52</f>
        <v>0</v>
      </c>
      <c r="I38" s="114">
        <f>SUM(I39:I52)-I44-I46-I51</f>
        <v>0</v>
      </c>
      <c r="J38" s="114">
        <f>SUM(J39:J52)-J44-J46-J51</f>
        <v>0</v>
      </c>
      <c r="K38" s="114">
        <f>SUM(K39:K52)-K44-K46-K51</f>
        <v>0</v>
      </c>
      <c r="L38" s="114">
        <f>SUM(L39:L52)-L44-L46-L51</f>
        <v>0</v>
      </c>
      <c r="M38" s="114">
        <f>SUM(M39:M51)-M44-M50</f>
        <v>0</v>
      </c>
      <c r="N38" s="75"/>
      <c r="O38" s="115"/>
      <c r="P38" s="115"/>
      <c r="Q38" s="115"/>
      <c r="R38" s="76"/>
      <c r="S38" s="76"/>
      <c r="T38" s="76"/>
      <c r="U38" s="76"/>
      <c r="V38" s="116"/>
      <c r="W38" s="116"/>
      <c r="X38" s="28"/>
      <c r="Y38" s="115"/>
      <c r="Z38" s="115"/>
    </row>
    <row r="39" spans="1:26" ht="15.75">
      <c r="A39" s="111">
        <v>75</v>
      </c>
      <c r="B39" s="117" t="s">
        <v>61</v>
      </c>
      <c r="C39" s="84" t="s">
        <v>62</v>
      </c>
      <c r="D39" s="118"/>
      <c r="E39" s="79">
        <f>'[1]OTCHET'!E181</f>
        <v>21215124</v>
      </c>
      <c r="F39" s="73">
        <f t="shared" si="0"/>
        <v>4864261</v>
      </c>
      <c r="G39" s="79">
        <f>'[1]OTCHET'!F181</f>
        <v>4864261</v>
      </c>
      <c r="H39" s="79">
        <f>'[1]OTCHET'!G181</f>
        <v>0</v>
      </c>
      <c r="I39" s="81"/>
      <c r="J39" s="81"/>
      <c r="K39" s="81"/>
      <c r="L39" s="81"/>
      <c r="M39" s="81"/>
      <c r="N39" s="119"/>
      <c r="O39" s="115"/>
      <c r="P39" s="115"/>
      <c r="Q39" s="115"/>
      <c r="R39" s="115"/>
      <c r="S39" s="115"/>
      <c r="T39" s="115"/>
      <c r="U39" s="115"/>
      <c r="V39" s="116"/>
      <c r="W39" s="116"/>
      <c r="X39" s="28"/>
      <c r="Y39" s="115"/>
      <c r="Z39" s="115"/>
    </row>
    <row r="40" spans="1:26" ht="15.75">
      <c r="A40" s="111">
        <v>80</v>
      </c>
      <c r="B40" s="120" t="s">
        <v>63</v>
      </c>
      <c r="C40" s="77" t="s">
        <v>64</v>
      </c>
      <c r="D40" s="121"/>
      <c r="E40" s="88">
        <f>'[1]OTCHET'!E184</f>
        <v>2032608</v>
      </c>
      <c r="F40" s="88">
        <f t="shared" si="0"/>
        <v>417516</v>
      </c>
      <c r="G40" s="88">
        <f>'[1]OTCHET'!F184</f>
        <v>417516</v>
      </c>
      <c r="H40" s="88">
        <f>'[1]OTCHET'!G184</f>
        <v>0</v>
      </c>
      <c r="I40" s="90"/>
      <c r="J40" s="90"/>
      <c r="K40" s="90"/>
      <c r="L40" s="90"/>
      <c r="M40" s="90"/>
      <c r="N40" s="119"/>
      <c r="O40" s="115"/>
      <c r="P40" s="115"/>
      <c r="Q40" s="115"/>
      <c r="R40" s="115"/>
      <c r="S40" s="115"/>
      <c r="T40" s="115"/>
      <c r="U40" s="115"/>
      <c r="V40" s="116"/>
      <c r="W40" s="116"/>
      <c r="X40" s="28"/>
      <c r="Y40" s="115"/>
      <c r="Z40" s="115"/>
    </row>
    <row r="41" spans="1:26" ht="15.75">
      <c r="A41" s="111">
        <v>85</v>
      </c>
      <c r="B41" s="120" t="s">
        <v>65</v>
      </c>
      <c r="C41" s="77" t="s">
        <v>66</v>
      </c>
      <c r="D41" s="121"/>
      <c r="E41" s="88">
        <f>+'[1]OTCHET'!E190+'[1]OTCHET'!E196</f>
        <v>4052114</v>
      </c>
      <c r="F41" s="88">
        <f t="shared" si="0"/>
        <v>888664</v>
      </c>
      <c r="G41" s="88">
        <f>+'[1]OTCHET'!F190+'[1]OTCHET'!F196</f>
        <v>888664</v>
      </c>
      <c r="H41" s="88">
        <f>+'[1]OTCHET'!G190+'[1]OTCHET'!G196</f>
        <v>0</v>
      </c>
      <c r="I41" s="90"/>
      <c r="J41" s="90"/>
      <c r="K41" s="90"/>
      <c r="L41" s="90"/>
      <c r="M41" s="90"/>
      <c r="N41" s="119"/>
      <c r="O41" s="115"/>
      <c r="P41" s="115"/>
      <c r="Q41" s="115"/>
      <c r="R41" s="115"/>
      <c r="S41" s="115"/>
      <c r="T41" s="115"/>
      <c r="U41" s="115"/>
      <c r="V41" s="116"/>
      <c r="W41" s="116"/>
      <c r="X41" s="28"/>
      <c r="Y41" s="115"/>
      <c r="Z41" s="115"/>
    </row>
    <row r="42" spans="1:26" ht="15.75">
      <c r="A42" s="111">
        <v>90</v>
      </c>
      <c r="B42" s="120" t="s">
        <v>67</v>
      </c>
      <c r="C42" s="77" t="s">
        <v>68</v>
      </c>
      <c r="D42" s="121"/>
      <c r="E42" s="88">
        <f>+'[1]OTCHET'!E197+'[1]OTCHET'!E215+'[1]OTCHET'!E262+'[1]OTCHET'!E288</f>
        <v>23272796</v>
      </c>
      <c r="F42" s="88">
        <f t="shared" si="0"/>
        <v>7835978</v>
      </c>
      <c r="G42" s="88">
        <f>+'[1]OTCHET'!F197+'[1]OTCHET'!F215+'[1]OTCHET'!F262</f>
        <v>7835978</v>
      </c>
      <c r="H42" s="88">
        <f>+'[1]OTCHET'!G197+'[1]OTCHET'!G215+'[1]OTCHET'!G262</f>
        <v>0</v>
      </c>
      <c r="I42" s="90"/>
      <c r="J42" s="90"/>
      <c r="K42" s="90"/>
      <c r="L42" s="90"/>
      <c r="M42" s="90"/>
      <c r="N42" s="119"/>
      <c r="O42" s="115"/>
      <c r="P42" s="115"/>
      <c r="Q42" s="115"/>
      <c r="R42" s="115"/>
      <c r="S42" s="115"/>
      <c r="T42" s="115"/>
      <c r="U42" s="115"/>
      <c r="V42" s="116"/>
      <c r="W42" s="116"/>
      <c r="X42" s="28"/>
      <c r="Y42" s="115"/>
      <c r="Z42" s="115"/>
    </row>
    <row r="43" spans="1:26" ht="15.75">
      <c r="A43" s="111">
        <v>95</v>
      </c>
      <c r="B43" s="120" t="s">
        <v>69</v>
      </c>
      <c r="C43" s="77" t="s">
        <v>70</v>
      </c>
      <c r="D43" s="121"/>
      <c r="E43" s="88">
        <f>+'[1]OTCHET'!E219+'[1]OTCHET'!E225+'[1]OTCHET'!E228+'[1]OTCHET'!E229+'[1]OTCHET'!E230+'[1]OTCHET'!E231+'[1]OTCHET'!E232</f>
        <v>32850</v>
      </c>
      <c r="F43" s="88">
        <f t="shared" si="0"/>
        <v>32850</v>
      </c>
      <c r="G43" s="88">
        <f>+'[1]OTCHET'!F219+'[1]OTCHET'!F225+'[1]OTCHET'!F228+'[1]OTCHET'!F229+'[1]OTCHET'!F230+'[1]OTCHET'!F231+'[1]OTCHET'!F232</f>
        <v>32850</v>
      </c>
      <c r="H43" s="88">
        <f>+'[1]OTCHET'!G219+'[1]OTCHET'!G225+'[1]OTCHET'!G228+'[1]OTCHET'!G229+'[1]OTCHET'!G230+'[1]OTCHET'!G231+'[1]OTCHET'!G232</f>
        <v>0</v>
      </c>
      <c r="I43" s="90"/>
      <c r="J43" s="90"/>
      <c r="K43" s="90"/>
      <c r="L43" s="90"/>
      <c r="M43" s="90"/>
      <c r="N43" s="119"/>
      <c r="O43" s="115"/>
      <c r="P43" s="115"/>
      <c r="Q43" s="115"/>
      <c r="R43" s="115"/>
      <c r="S43" s="115"/>
      <c r="T43" s="115"/>
      <c r="U43" s="115"/>
      <c r="V43" s="116"/>
      <c r="W43" s="116"/>
      <c r="X43" s="28"/>
      <c r="Y43" s="115"/>
      <c r="Z43" s="115"/>
    </row>
    <row r="44" spans="1:26" ht="15.75">
      <c r="A44" s="111">
        <v>100</v>
      </c>
      <c r="B44" s="77" t="s">
        <v>71</v>
      </c>
      <c r="C44" s="77" t="s">
        <v>72</v>
      </c>
      <c r="D44" s="122"/>
      <c r="E44" s="88">
        <f>+'[1]OTCHET'!E228+'[1]OTCHET'!E229+'[1]OTCHET'!E230+'[1]OTCHET'!E231+'[1]OTCHET'!E234+'[1]OTCHET'!E235+'[1]OTCHET'!E238</f>
        <v>0</v>
      </c>
      <c r="F44" s="88">
        <f t="shared" si="0"/>
        <v>0</v>
      </c>
      <c r="G44" s="88">
        <f>+'[1]OTCHET'!F228+'[1]OTCHET'!F229+'[1]OTCHET'!F230+'[1]OTCHET'!F231+'[1]OTCHET'!F234+'[1]OTCHET'!F235+'[1]OTCHET'!E238</f>
        <v>0</v>
      </c>
      <c r="H44" s="88">
        <f>+'[1]OTCHET'!G228+'[1]OTCHET'!G229+'[1]OTCHET'!G230+'[1]OTCHET'!G231+'[1]OTCHET'!G234+'[1]OTCHET'!G235+'[1]OTCHET'!E238</f>
        <v>0</v>
      </c>
      <c r="I44" s="90"/>
      <c r="J44" s="90"/>
      <c r="K44" s="90"/>
      <c r="L44" s="90"/>
      <c r="M44" s="90"/>
      <c r="N44" s="119"/>
      <c r="O44" s="115"/>
      <c r="P44" s="115"/>
      <c r="Q44" s="115"/>
      <c r="R44" s="115"/>
      <c r="S44" s="115"/>
      <c r="T44" s="115"/>
      <c r="U44" s="115"/>
      <c r="V44" s="116"/>
      <c r="W44" s="116"/>
      <c r="X44" s="28"/>
      <c r="Y44" s="115"/>
      <c r="Z44" s="115"/>
    </row>
    <row r="45" spans="1:26" ht="15.75">
      <c r="A45" s="111">
        <v>105</v>
      </c>
      <c r="B45" s="120" t="s">
        <v>73</v>
      </c>
      <c r="C45" s="77" t="s">
        <v>74</v>
      </c>
      <c r="D45" s="121"/>
      <c r="E45" s="88">
        <f>+'[1]OTCHET'!E246+'[1]OTCHET'!E247+'[1]OTCHET'!E248+'[1]OTCHET'!E249</f>
        <v>0</v>
      </c>
      <c r="F45" s="88">
        <f t="shared" si="0"/>
        <v>0</v>
      </c>
      <c r="G45" s="88">
        <f>+'[1]OTCHET'!F246+'[1]OTCHET'!F247+'[1]OTCHET'!F248+'[1]OTCHET'!F249</f>
        <v>0</v>
      </c>
      <c r="H45" s="88">
        <f>+'[1]OTCHET'!G246+'[1]OTCHET'!G247+'[1]OTCHET'!G248+'[1]OTCHET'!G249</f>
        <v>0</v>
      </c>
      <c r="I45" s="90"/>
      <c r="J45" s="90"/>
      <c r="K45" s="90"/>
      <c r="L45" s="90"/>
      <c r="M45" s="90"/>
      <c r="N45" s="119"/>
      <c r="O45" s="115"/>
      <c r="P45" s="115"/>
      <c r="Q45" s="115"/>
      <c r="R45" s="115"/>
      <c r="S45" s="115"/>
      <c r="T45" s="115"/>
      <c r="U45" s="115"/>
      <c r="V45" s="116"/>
      <c r="W45" s="116"/>
      <c r="X45" s="28"/>
      <c r="Y45" s="115"/>
      <c r="Z45" s="115"/>
    </row>
    <row r="46" spans="1:26" ht="15.75">
      <c r="A46" s="111">
        <v>106</v>
      </c>
      <c r="B46" s="77" t="s">
        <v>75</v>
      </c>
      <c r="C46" s="77" t="s">
        <v>76</v>
      </c>
      <c r="D46" s="121"/>
      <c r="E46" s="88">
        <f>+'[1]OTCHET'!E247</f>
        <v>0</v>
      </c>
      <c r="F46" s="88">
        <f t="shared" si="0"/>
        <v>0</v>
      </c>
      <c r="G46" s="88">
        <f>+'[1]OTCHET'!F247</f>
        <v>0</v>
      </c>
      <c r="H46" s="88">
        <f>+'[1]OTCHET'!G247</f>
        <v>0</v>
      </c>
      <c r="I46" s="90"/>
      <c r="J46" s="90"/>
      <c r="K46" s="90"/>
      <c r="L46" s="90"/>
      <c r="M46" s="90"/>
      <c r="N46" s="119"/>
      <c r="O46" s="115"/>
      <c r="P46" s="115"/>
      <c r="Q46" s="115"/>
      <c r="R46" s="115"/>
      <c r="S46" s="115"/>
      <c r="T46" s="115"/>
      <c r="U46" s="115"/>
      <c r="V46" s="116"/>
      <c r="W46" s="116"/>
      <c r="X46" s="28"/>
      <c r="Y46" s="115"/>
      <c r="Z46" s="115"/>
    </row>
    <row r="47" spans="1:26" ht="15.75">
      <c r="A47" s="111">
        <v>107</v>
      </c>
      <c r="B47" s="77" t="s">
        <v>77</v>
      </c>
      <c r="C47" s="123" t="s">
        <v>78</v>
      </c>
      <c r="D47" s="121"/>
      <c r="E47" s="88">
        <f>+'[1]OTCHET'!E256+'[1]OTCHET'!E260+'[1]OTCHET'!E261+'[1]OTCHET'!E263</f>
        <v>0</v>
      </c>
      <c r="F47" s="88">
        <f t="shared" si="0"/>
        <v>0</v>
      </c>
      <c r="G47" s="88">
        <f>+'[1]OTCHET'!F256+'[1]OTCHET'!F260+'[1]OTCHET'!F261+'[1]OTCHET'!F263</f>
        <v>0</v>
      </c>
      <c r="H47" s="88">
        <f>+'[1]OTCHET'!G256+'[1]OTCHET'!G260+'[1]OTCHET'!G261+'[1]OTCHET'!G263</f>
        <v>0</v>
      </c>
      <c r="I47" s="90"/>
      <c r="J47" s="90"/>
      <c r="K47" s="90"/>
      <c r="L47" s="90"/>
      <c r="M47" s="90"/>
      <c r="N47" s="119"/>
      <c r="O47" s="115"/>
      <c r="P47" s="115"/>
      <c r="Q47" s="115"/>
      <c r="R47" s="115"/>
      <c r="S47" s="115"/>
      <c r="T47" s="115"/>
      <c r="U47" s="115"/>
      <c r="V47" s="116"/>
      <c r="W47" s="116"/>
      <c r="X47" s="28"/>
      <c r="Y47" s="115"/>
      <c r="Z47" s="115"/>
    </row>
    <row r="48" spans="1:26" ht="15.75">
      <c r="A48" s="111">
        <v>108</v>
      </c>
      <c r="B48" s="77" t="s">
        <v>79</v>
      </c>
      <c r="C48" s="77" t="s">
        <v>80</v>
      </c>
      <c r="D48" s="121"/>
      <c r="E48" s="88">
        <f>'[1]OTCHET'!E266+'[1]OTCHET'!E267+'[1]OTCHET'!E275+'[1]OTCHET'!E278</f>
        <v>22289757</v>
      </c>
      <c r="F48" s="88">
        <f t="shared" si="0"/>
        <v>5957996</v>
      </c>
      <c r="G48" s="88">
        <f>'[1]OTCHET'!F266+'[1]OTCHET'!F267+'[1]OTCHET'!F275+'[1]OTCHET'!F278</f>
        <v>5957996</v>
      </c>
      <c r="H48" s="88">
        <f>'[1]OTCHET'!G266+'[1]OTCHET'!G267+'[1]OTCHET'!G275+'[1]OTCHET'!G278</f>
        <v>0</v>
      </c>
      <c r="I48" s="90"/>
      <c r="J48" s="90"/>
      <c r="K48" s="90"/>
      <c r="L48" s="90"/>
      <c r="M48" s="90"/>
      <c r="N48" s="119"/>
      <c r="O48" s="115"/>
      <c r="P48" s="115"/>
      <c r="Q48" s="115"/>
      <c r="R48" s="115"/>
      <c r="S48" s="115"/>
      <c r="T48" s="115"/>
      <c r="U48" s="115"/>
      <c r="V48" s="116"/>
      <c r="W48" s="116"/>
      <c r="X48" s="28"/>
      <c r="Y48" s="115"/>
      <c r="Z48" s="115"/>
    </row>
    <row r="49" spans="1:26" ht="15.75">
      <c r="A49" s="111">
        <v>110</v>
      </c>
      <c r="B49" s="77" t="s">
        <v>81</v>
      </c>
      <c r="C49" s="77" t="s">
        <v>82</v>
      </c>
      <c r="D49" s="122"/>
      <c r="E49" s="88">
        <f>+'[1]OTCHET'!E279</f>
        <v>0</v>
      </c>
      <c r="F49" s="88">
        <f t="shared" si="0"/>
        <v>0</v>
      </c>
      <c r="G49" s="88">
        <f>+'[1]OTCHET'!F279</f>
        <v>0</v>
      </c>
      <c r="H49" s="88">
        <f>+'[1]OTCHET'!G279</f>
        <v>0</v>
      </c>
      <c r="I49" s="90"/>
      <c r="J49" s="90"/>
      <c r="K49" s="90"/>
      <c r="L49" s="90"/>
      <c r="M49" s="90"/>
      <c r="N49" s="119"/>
      <c r="O49" s="115"/>
      <c r="P49" s="115"/>
      <c r="Q49" s="115"/>
      <c r="R49" s="115"/>
      <c r="S49" s="115"/>
      <c r="T49" s="115"/>
      <c r="U49" s="115"/>
      <c r="V49" s="116"/>
      <c r="W49" s="116"/>
      <c r="X49" s="28"/>
      <c r="Y49" s="115"/>
      <c r="Z49" s="115"/>
    </row>
    <row r="50" spans="1:26" ht="15.75">
      <c r="A50" s="111">
        <v>115</v>
      </c>
      <c r="B50" s="120" t="s">
        <v>83</v>
      </c>
      <c r="C50" s="124" t="s">
        <v>84</v>
      </c>
      <c r="D50" s="122"/>
      <c r="E50" s="88">
        <f>+'[1]OTCHET'!E284</f>
        <v>0</v>
      </c>
      <c r="F50" s="88">
        <f t="shared" si="0"/>
        <v>0</v>
      </c>
      <c r="G50" s="88">
        <f>+'[1]OTCHET'!F284</f>
        <v>0</v>
      </c>
      <c r="H50" s="88">
        <f>+'[1]OTCHET'!G284</f>
        <v>0</v>
      </c>
      <c r="I50" s="90"/>
      <c r="J50" s="90"/>
      <c r="K50" s="90"/>
      <c r="L50" s="90"/>
      <c r="M50" s="90"/>
      <c r="N50" s="119"/>
      <c r="O50" s="115"/>
      <c r="P50" s="115"/>
      <c r="Q50" s="115"/>
      <c r="R50" s="115"/>
      <c r="S50" s="115"/>
      <c r="T50" s="115"/>
      <c r="U50" s="115"/>
      <c r="V50" s="116"/>
      <c r="W50" s="116"/>
      <c r="X50" s="28"/>
      <c r="Y50" s="115"/>
      <c r="Z50" s="115"/>
    </row>
    <row r="51" spans="1:26" ht="16.5" thickBot="1">
      <c r="A51" s="111">
        <v>120</v>
      </c>
      <c r="B51" s="77" t="s">
        <v>85</v>
      </c>
      <c r="C51" s="77" t="s">
        <v>86</v>
      </c>
      <c r="D51" s="125"/>
      <c r="E51" s="88">
        <f>'[1]OTCHET'!E285</f>
        <v>0</v>
      </c>
      <c r="F51" s="88">
        <f t="shared" si="0"/>
        <v>0</v>
      </c>
      <c r="G51" s="88">
        <f>'[1]OTCHET'!F285</f>
        <v>0</v>
      </c>
      <c r="H51" s="88">
        <f>'[1]OTCHET'!G285</f>
        <v>0</v>
      </c>
      <c r="I51" s="97"/>
      <c r="J51" s="97"/>
      <c r="K51" s="97"/>
      <c r="L51" s="97"/>
      <c r="M51" s="97"/>
      <c r="N51" s="119"/>
      <c r="O51" s="115"/>
      <c r="P51" s="115"/>
      <c r="Q51" s="115"/>
      <c r="R51" s="115"/>
      <c r="S51" s="115"/>
      <c r="T51" s="115"/>
      <c r="U51" s="115"/>
      <c r="V51" s="116"/>
      <c r="W51" s="116"/>
      <c r="X51" s="28"/>
      <c r="Y51" s="115"/>
      <c r="Z51" s="115"/>
    </row>
    <row r="52" spans="1:26" ht="16.5" thickBot="1">
      <c r="A52" s="111">
        <v>125</v>
      </c>
      <c r="B52" s="85" t="s">
        <v>87</v>
      </c>
      <c r="C52" s="98" t="s">
        <v>88</v>
      </c>
      <c r="D52" s="126"/>
      <c r="E52" s="88">
        <f>'[1]OTCHET'!E287</f>
        <v>0</v>
      </c>
      <c r="F52" s="88">
        <f t="shared" si="0"/>
        <v>0</v>
      </c>
      <c r="G52" s="88">
        <f>'[1]OTCHET'!F287</f>
        <v>0</v>
      </c>
      <c r="H52" s="88">
        <f>'[1]OTCHET'!G287</f>
        <v>0</v>
      </c>
      <c r="I52" s="103"/>
      <c r="J52" s="103"/>
      <c r="K52" s="127"/>
      <c r="L52" s="127"/>
      <c r="M52" s="128"/>
      <c r="N52" s="119"/>
      <c r="O52" s="115"/>
      <c r="P52" s="115"/>
      <c r="Q52" s="115"/>
      <c r="R52" s="115"/>
      <c r="S52" s="115"/>
      <c r="T52" s="115"/>
      <c r="U52" s="115"/>
      <c r="V52" s="116"/>
      <c r="W52" s="116"/>
      <c r="X52" s="28"/>
      <c r="Y52" s="115"/>
      <c r="Z52" s="115"/>
    </row>
    <row r="53" spans="1:26" ht="16.5" thickBot="1">
      <c r="A53" s="129">
        <v>127</v>
      </c>
      <c r="B53" s="130" t="s">
        <v>89</v>
      </c>
      <c r="C53" s="130" t="s">
        <v>90</v>
      </c>
      <c r="D53" s="131"/>
      <c r="E53" s="132">
        <f>+'[1]OTCHET'!E288</f>
        <v>0</v>
      </c>
      <c r="F53" s="96">
        <f t="shared" si="0"/>
        <v>0</v>
      </c>
      <c r="G53" s="132">
        <f>+'[1]OTCHET'!F288</f>
        <v>0</v>
      </c>
      <c r="H53" s="132">
        <f>+'[1]OTCHET'!G288</f>
        <v>0</v>
      </c>
      <c r="I53" s="133"/>
      <c r="J53" s="133"/>
      <c r="K53" s="133"/>
      <c r="L53" s="133"/>
      <c r="M53" s="134"/>
      <c r="N53" s="107"/>
      <c r="O53" s="115"/>
      <c r="P53" s="115"/>
      <c r="Q53" s="115"/>
      <c r="R53" s="115"/>
      <c r="S53" s="115"/>
      <c r="T53" s="115"/>
      <c r="U53" s="115"/>
      <c r="V53" s="116"/>
      <c r="W53" s="116"/>
      <c r="X53" s="28"/>
      <c r="Y53" s="115"/>
      <c r="Z53" s="115"/>
    </row>
    <row r="54" spans="1:26" ht="18.75" thickBot="1">
      <c r="A54" s="111">
        <v>130</v>
      </c>
      <c r="B54" s="135" t="s">
        <v>91</v>
      </c>
      <c r="C54" s="136" t="s">
        <v>92</v>
      </c>
      <c r="D54" s="137"/>
      <c r="E54" s="66">
        <f>+E55+E56+E60</f>
        <v>65201200</v>
      </c>
      <c r="F54" s="102">
        <f t="shared" si="0"/>
        <v>15890846</v>
      </c>
      <c r="G54" s="66">
        <f>+G55+G56+G60</f>
        <v>15890846</v>
      </c>
      <c r="H54" s="66">
        <f>+H55+H56+H60</f>
        <v>0</v>
      </c>
      <c r="I54" s="67">
        <f>+I55+I56+I59</f>
        <v>0</v>
      </c>
      <c r="J54" s="67">
        <f>+J55+J56+J59</f>
        <v>0</v>
      </c>
      <c r="K54" s="67">
        <f>+K55+K56+K59</f>
        <v>0</v>
      </c>
      <c r="L54" s="67">
        <f>+L55+L56+L59</f>
        <v>0</v>
      </c>
      <c r="M54" s="67">
        <f>+M55+M56+M59</f>
        <v>0</v>
      </c>
      <c r="N54" s="75"/>
      <c r="O54" s="115"/>
      <c r="P54" s="115"/>
      <c r="Q54" s="115"/>
      <c r="R54" s="115"/>
      <c r="S54" s="115"/>
      <c r="T54" s="115"/>
      <c r="U54" s="115"/>
      <c r="V54" s="116"/>
      <c r="W54" s="116"/>
      <c r="X54" s="28"/>
      <c r="Y54" s="115"/>
      <c r="Z54" s="115"/>
    </row>
    <row r="55" spans="1:26" ht="15.75">
      <c r="A55" s="111">
        <v>135</v>
      </c>
      <c r="B55" s="120" t="s">
        <v>93</v>
      </c>
      <c r="C55" s="77" t="s">
        <v>94</v>
      </c>
      <c r="D55" s="121"/>
      <c r="E55" s="138">
        <f>+'[1]OTCHET'!E348+'[1]OTCHET'!E362+'[1]OTCHET'!E375</f>
        <v>65147000</v>
      </c>
      <c r="F55" s="79">
        <f t="shared" si="0"/>
        <v>13877340</v>
      </c>
      <c r="G55" s="138">
        <f>+'[1]OTCHET'!F348+'[1]OTCHET'!F362+'[1]OTCHET'!F375</f>
        <v>13877340</v>
      </c>
      <c r="H55" s="138">
        <f>+'[1]OTCHET'!G348+'[1]OTCHET'!G362+'[1]OTCHET'!G375</f>
        <v>0</v>
      </c>
      <c r="I55" s="134"/>
      <c r="J55" s="134"/>
      <c r="K55" s="134"/>
      <c r="L55" s="134"/>
      <c r="M55" s="134"/>
      <c r="N55" s="107"/>
      <c r="O55" s="115"/>
      <c r="P55" s="115"/>
      <c r="Q55" s="115"/>
      <c r="R55" s="115"/>
      <c r="S55" s="115"/>
      <c r="T55" s="115"/>
      <c r="U55" s="115"/>
      <c r="V55" s="116"/>
      <c r="W55" s="116"/>
      <c r="X55" s="28"/>
      <c r="Y55" s="115"/>
      <c r="Z55" s="115"/>
    </row>
    <row r="56" spans="1:26" ht="15.75">
      <c r="A56" s="111">
        <v>140</v>
      </c>
      <c r="B56" s="120" t="s">
        <v>95</v>
      </c>
      <c r="C56" s="77" t="s">
        <v>96</v>
      </c>
      <c r="D56" s="121"/>
      <c r="E56" s="138">
        <f>+'[1]OTCHET'!E370+'[1]OTCHET'!E378+'[1]OTCHET'!E383+'[1]OTCHET'!E386+'[1]OTCHET'!E389+'[1]OTCHET'!E392+'[1]OTCHET'!E393+'[1]OTCHET'!E396+'[1]OTCHET'!E409+'[1]OTCHET'!E410+'[1]OTCHET'!E411+'[1]OTCHET'!E412+'[1]OTCHET'!E413</f>
        <v>54200</v>
      </c>
      <c r="F56" s="88">
        <f t="shared" si="0"/>
        <v>54200</v>
      </c>
      <c r="G56" s="138">
        <f>+'[1]OTCHET'!F370+'[1]OTCHET'!F378+'[1]OTCHET'!F383+'[1]OTCHET'!F386+'[1]OTCHET'!F389+'[1]OTCHET'!F392+'[1]OTCHET'!F393+'[1]OTCHET'!F396+'[1]OTCHET'!F409+'[1]OTCHET'!F410+'[1]OTCHET'!F411+'[1]OTCHET'!F412+'[1]OTCHET'!F413</f>
        <v>54200</v>
      </c>
      <c r="H56" s="138">
        <f>+'[1]OTCHET'!G370+'[1]OTCHET'!G378+'[1]OTCHET'!G383+'[1]OTCHET'!G386+'[1]OTCHET'!G389+'[1]OTCHET'!G392+'[1]OTCHET'!G393+'[1]OTCHET'!G396+'[1]OTCHET'!G409+'[1]OTCHET'!G410+'[1]OTCHET'!G411+'[1]OTCHET'!G412+'[1]OTCHET'!G413</f>
        <v>0</v>
      </c>
      <c r="I56" s="134"/>
      <c r="J56" s="134"/>
      <c r="K56" s="134"/>
      <c r="L56" s="134"/>
      <c r="M56" s="134"/>
      <c r="N56" s="107"/>
      <c r="O56" s="115"/>
      <c r="P56" s="115"/>
      <c r="Q56" s="115"/>
      <c r="R56" s="115"/>
      <c r="S56" s="115"/>
      <c r="T56" s="115"/>
      <c r="U56" s="115"/>
      <c r="V56" s="116"/>
      <c r="W56" s="116"/>
      <c r="X56" s="28"/>
      <c r="Y56" s="115"/>
      <c r="Z56" s="115"/>
    </row>
    <row r="57" spans="1:26" ht="15.75">
      <c r="A57" s="111">
        <v>145</v>
      </c>
      <c r="B57" s="130" t="s">
        <v>97</v>
      </c>
      <c r="C57" s="130" t="s">
        <v>98</v>
      </c>
      <c r="D57" s="121"/>
      <c r="E57" s="138">
        <f>+'[1]OTCHET'!E409+'[1]OTCHET'!E410+'[1]OTCHET'!E411+'[1]OTCHET'!E412+'[1]OTCHET'!E413</f>
        <v>0</v>
      </c>
      <c r="F57" s="88">
        <f t="shared" si="0"/>
        <v>0</v>
      </c>
      <c r="G57" s="138">
        <f>+'[1]OTCHET'!F409+'[1]OTCHET'!F410+'[1]OTCHET'!F411+'[1]OTCHET'!F412+'[1]OTCHET'!F413</f>
        <v>0</v>
      </c>
      <c r="H57" s="138">
        <f>+'[1]OTCHET'!G409+'[1]OTCHET'!G410+'[1]OTCHET'!G411+'[1]OTCHET'!G412+'[1]OTCHET'!G413</f>
        <v>0</v>
      </c>
      <c r="I57" s="134"/>
      <c r="J57" s="134"/>
      <c r="K57" s="134"/>
      <c r="L57" s="134"/>
      <c r="M57" s="134"/>
      <c r="N57" s="107"/>
      <c r="O57" s="115"/>
      <c r="P57" s="115"/>
      <c r="Q57" s="115"/>
      <c r="R57" s="115"/>
      <c r="S57" s="115"/>
      <c r="T57" s="115"/>
      <c r="U57" s="115"/>
      <c r="V57" s="116"/>
      <c r="W57" s="116"/>
      <c r="X57" s="28"/>
      <c r="Y57" s="115"/>
      <c r="Z57" s="115"/>
    </row>
    <row r="58" spans="1:26" ht="15.75">
      <c r="A58" s="111">
        <v>150</v>
      </c>
      <c r="B58" s="77" t="s">
        <v>99</v>
      </c>
      <c r="C58" s="77" t="s">
        <v>36</v>
      </c>
      <c r="D58" s="121"/>
      <c r="E58" s="138">
        <f>'[1]OTCHET'!E392</f>
        <v>0</v>
      </c>
      <c r="F58" s="88">
        <f t="shared" si="0"/>
        <v>0</v>
      </c>
      <c r="G58" s="138">
        <f>'[1]OTCHET'!F392</f>
        <v>0</v>
      </c>
      <c r="H58" s="138">
        <f>'[1]OTCHET'!G392</f>
        <v>0</v>
      </c>
      <c r="I58" s="134"/>
      <c r="J58" s="134"/>
      <c r="K58" s="134"/>
      <c r="L58" s="134"/>
      <c r="M58" s="134"/>
      <c r="N58" s="107"/>
      <c r="O58" s="115"/>
      <c r="P58" s="115"/>
      <c r="Q58" s="115"/>
      <c r="R58" s="115"/>
      <c r="S58" s="115"/>
      <c r="T58" s="115"/>
      <c r="U58" s="115"/>
      <c r="V58" s="116"/>
      <c r="W58" s="116"/>
      <c r="X58" s="28"/>
      <c r="Y58" s="115"/>
      <c r="Z58" s="115"/>
    </row>
    <row r="59" spans="1:26" ht="15.75" hidden="1">
      <c r="A59" s="111">
        <v>160</v>
      </c>
      <c r="B59" s="139"/>
      <c r="C59" s="124"/>
      <c r="D59" s="121"/>
      <c r="E59" s="138"/>
      <c r="F59" s="88">
        <f t="shared" si="0"/>
        <v>0</v>
      </c>
      <c r="G59" s="138"/>
      <c r="H59" s="138"/>
      <c r="I59" s="134"/>
      <c r="J59" s="134"/>
      <c r="K59" s="134"/>
      <c r="L59" s="134"/>
      <c r="M59" s="134"/>
      <c r="N59" s="107"/>
      <c r="O59" s="115"/>
      <c r="P59" s="115"/>
      <c r="Q59" s="115"/>
      <c r="R59" s="115"/>
      <c r="S59" s="115"/>
      <c r="T59" s="115"/>
      <c r="U59" s="115"/>
      <c r="V59" s="116"/>
      <c r="W59" s="116"/>
      <c r="X59" s="28"/>
      <c r="Y59" s="115"/>
      <c r="Z59" s="115"/>
    </row>
    <row r="60" spans="1:26" ht="16.5" thickBot="1">
      <c r="A60" s="129">
        <v>162</v>
      </c>
      <c r="B60" s="140" t="s">
        <v>100</v>
      </c>
      <c r="C60" s="141" t="s">
        <v>101</v>
      </c>
      <c r="D60" s="142"/>
      <c r="E60" s="143">
        <f>'[1]OTCHET'!E399</f>
        <v>0</v>
      </c>
      <c r="F60" s="96">
        <f t="shared" si="0"/>
        <v>1959306</v>
      </c>
      <c r="G60" s="143">
        <f>'[1]OTCHET'!F399</f>
        <v>1959306</v>
      </c>
      <c r="H60" s="143">
        <f>'[1]OTCHET'!G399</f>
        <v>0</v>
      </c>
      <c r="I60" s="110"/>
      <c r="J60" s="144"/>
      <c r="K60" s="144"/>
      <c r="L60" s="144"/>
      <c r="M60" s="144"/>
      <c r="N60" s="107"/>
      <c r="O60" s="115"/>
      <c r="P60" s="115"/>
      <c r="Q60" s="115"/>
      <c r="R60" s="115"/>
      <c r="S60" s="115"/>
      <c r="T60" s="115"/>
      <c r="U60" s="115"/>
      <c r="V60" s="116"/>
      <c r="W60" s="116"/>
      <c r="X60" s="28"/>
      <c r="Y60" s="115"/>
      <c r="Z60" s="115"/>
    </row>
    <row r="61" spans="1:26" ht="18.75" thickBot="1">
      <c r="A61" s="111">
        <v>165</v>
      </c>
      <c r="B61" s="135" t="s">
        <v>102</v>
      </c>
      <c r="C61" s="100" t="s">
        <v>103</v>
      </c>
      <c r="D61" s="126"/>
      <c r="E61" s="105">
        <f>+'[1]OTCHET'!E239</f>
        <v>0</v>
      </c>
      <c r="F61" s="102">
        <f t="shared" si="0"/>
        <v>0</v>
      </c>
      <c r="G61" s="105">
        <f>+'[1]OTCHET'!F239</f>
        <v>0</v>
      </c>
      <c r="H61" s="105">
        <f>+'[1]OTCHET'!G239</f>
        <v>0</v>
      </c>
      <c r="I61" s="133"/>
      <c r="J61" s="145"/>
      <c r="K61" s="145"/>
      <c r="L61" s="145"/>
      <c r="M61" s="145"/>
      <c r="N61" s="107"/>
      <c r="O61" s="115"/>
      <c r="P61" s="115"/>
      <c r="Q61" s="115"/>
      <c r="R61" s="115"/>
      <c r="S61" s="115"/>
      <c r="T61" s="115"/>
      <c r="U61" s="115"/>
      <c r="V61" s="116"/>
      <c r="W61" s="116"/>
      <c r="X61" s="28"/>
      <c r="Y61" s="115"/>
      <c r="Z61" s="115"/>
    </row>
    <row r="62" spans="1:26" ht="18.75" thickBot="1">
      <c r="A62" s="111">
        <v>175</v>
      </c>
      <c r="B62" s="63" t="s">
        <v>104</v>
      </c>
      <c r="C62" s="113"/>
      <c r="D62" s="137"/>
      <c r="E62" s="66">
        <f>+E22-E38+E54-E61</f>
        <v>305951</v>
      </c>
      <c r="F62" s="102">
        <f t="shared" si="0"/>
        <v>-1500526</v>
      </c>
      <c r="G62" s="66">
        <f>+G22-G38+G54-G61</f>
        <v>-1500526</v>
      </c>
      <c r="H62" s="66">
        <f>+H22-H38+H54-H61</f>
        <v>0</v>
      </c>
      <c r="I62" s="67">
        <f>+I22-I38+I54</f>
        <v>0</v>
      </c>
      <c r="J62" s="67">
        <f>+J22-J38+J54</f>
        <v>0</v>
      </c>
      <c r="K62" s="67">
        <f>+K22-K38+K54</f>
        <v>0</v>
      </c>
      <c r="L62" s="67">
        <f>+L22-L38+L54</f>
        <v>0</v>
      </c>
      <c r="M62" s="67">
        <f>+M22-M38+M54</f>
        <v>0</v>
      </c>
      <c r="N62" s="75"/>
      <c r="O62" s="115"/>
      <c r="P62" s="115"/>
      <c r="Q62" s="115"/>
      <c r="R62" s="115"/>
      <c r="S62" s="115"/>
      <c r="T62" s="115"/>
      <c r="U62" s="115"/>
      <c r="V62" s="116"/>
      <c r="W62" s="116"/>
      <c r="X62" s="28"/>
      <c r="Y62" s="115"/>
      <c r="Z62" s="115"/>
    </row>
    <row r="63" spans="1:26" ht="15.75">
      <c r="A63" s="111">
        <v>180</v>
      </c>
      <c r="B63" s="120"/>
      <c r="C63" s="120"/>
      <c r="D63" s="121"/>
      <c r="E63" s="138">
        <f aca="true" t="shared" si="2" ref="E63:M63">+E62+E64</f>
        <v>0</v>
      </c>
      <c r="F63" s="138">
        <f t="shared" si="2"/>
        <v>0</v>
      </c>
      <c r="G63" s="138">
        <f t="shared" si="2"/>
        <v>0</v>
      </c>
      <c r="H63" s="138">
        <f t="shared" si="2"/>
        <v>0</v>
      </c>
      <c r="I63" s="146" t="e">
        <f t="shared" si="2"/>
        <v>#REF!</v>
      </c>
      <c r="J63" s="146" t="e">
        <f t="shared" si="2"/>
        <v>#REF!</v>
      </c>
      <c r="K63" s="146" t="e">
        <f t="shared" si="2"/>
        <v>#REF!</v>
      </c>
      <c r="L63" s="146" t="e">
        <f t="shared" si="2"/>
        <v>#REF!</v>
      </c>
      <c r="M63" s="146" t="e">
        <f t="shared" si="2"/>
        <v>#REF!</v>
      </c>
      <c r="N63" s="107"/>
      <c r="O63" s="115"/>
      <c r="P63" s="115"/>
      <c r="Q63" s="115"/>
      <c r="R63" s="115"/>
      <c r="S63" s="115"/>
      <c r="T63" s="115"/>
      <c r="U63" s="115"/>
      <c r="V63" s="116"/>
      <c r="W63" s="116"/>
      <c r="X63" s="28"/>
      <c r="Y63" s="115"/>
      <c r="Z63" s="115"/>
    </row>
    <row r="64" spans="1:26" ht="18.75" thickBot="1">
      <c r="A64" s="111">
        <v>185</v>
      </c>
      <c r="B64" s="63" t="s">
        <v>105</v>
      </c>
      <c r="C64" s="113" t="s">
        <v>106</v>
      </c>
      <c r="D64" s="137"/>
      <c r="E64" s="147">
        <f>SUM(+E66+E74+E75+E82+E83+E84+E87+E88+E89+E90+E91+E92+E93)</f>
        <v>-305951</v>
      </c>
      <c r="F64" s="99">
        <f aca="true" t="shared" si="3" ref="F64:F94">+G64+H64</f>
        <v>1500526</v>
      </c>
      <c r="G64" s="147">
        <f aca="true" t="shared" si="4" ref="G64:L64">SUM(+G66+G74+G75+G82+G83+G84+G87+G88+G89+G90+G91+G92+G93)</f>
        <v>1500526</v>
      </c>
      <c r="H64" s="147">
        <f t="shared" si="4"/>
        <v>0</v>
      </c>
      <c r="I64" s="148" t="e">
        <f t="shared" si="4"/>
        <v>#REF!</v>
      </c>
      <c r="J64" s="148" t="e">
        <f t="shared" si="4"/>
        <v>#REF!</v>
      </c>
      <c r="K64" s="148" t="e">
        <f t="shared" si="4"/>
        <v>#REF!</v>
      </c>
      <c r="L64" s="148" t="e">
        <f t="shared" si="4"/>
        <v>#REF!</v>
      </c>
      <c r="M64" s="148" t="e">
        <f>SUM(+M66+M74+M75+M82+M83+M84+M87+M88+M89+M90+M91+M93+M94)</f>
        <v>#REF!</v>
      </c>
      <c r="N64" s="75"/>
      <c r="O64" s="115"/>
      <c r="P64" s="115"/>
      <c r="Q64" s="115"/>
      <c r="R64" s="115"/>
      <c r="S64" s="115"/>
      <c r="T64" s="115"/>
      <c r="U64" s="115"/>
      <c r="V64" s="116"/>
      <c r="W64" s="116"/>
      <c r="X64" s="28"/>
      <c r="Y64" s="115"/>
      <c r="Z64" s="115"/>
    </row>
    <row r="65" spans="1:26" ht="15.75">
      <c r="A65" s="111">
        <v>190</v>
      </c>
      <c r="B65" s="149"/>
      <c r="C65" s="149"/>
      <c r="D65" s="150"/>
      <c r="E65" s="151"/>
      <c r="F65" s="152">
        <f t="shared" si="3"/>
        <v>0</v>
      </c>
      <c r="G65" s="151"/>
      <c r="H65" s="151"/>
      <c r="I65" s="153"/>
      <c r="J65" s="153"/>
      <c r="K65" s="153"/>
      <c r="L65" s="153"/>
      <c r="M65" s="153"/>
      <c r="N65" s="75"/>
      <c r="O65" s="115"/>
      <c r="P65" s="115"/>
      <c r="Q65" s="115"/>
      <c r="R65" s="115"/>
      <c r="S65" s="115"/>
      <c r="T65" s="115"/>
      <c r="U65" s="115"/>
      <c r="V65" s="116"/>
      <c r="W65" s="116"/>
      <c r="X65" s="28"/>
      <c r="Y65" s="115"/>
      <c r="Z65" s="115"/>
    </row>
    <row r="66" spans="1:26" ht="15.75">
      <c r="A66" s="111">
        <v>195</v>
      </c>
      <c r="B66" s="120" t="s">
        <v>107</v>
      </c>
      <c r="C66" s="77" t="s">
        <v>108</v>
      </c>
      <c r="D66" s="121"/>
      <c r="E66" s="138">
        <f>SUM(E67:E73)</f>
        <v>0</v>
      </c>
      <c r="F66" s="88">
        <f t="shared" si="3"/>
        <v>0</v>
      </c>
      <c r="G66" s="138">
        <f aca="true" t="shared" si="5" ref="G66:M66">SUM(G67:G73)</f>
        <v>0</v>
      </c>
      <c r="H66" s="138">
        <f t="shared" si="5"/>
        <v>0</v>
      </c>
      <c r="I66" s="146" t="e">
        <f t="shared" si="5"/>
        <v>#REF!</v>
      </c>
      <c r="J66" s="146" t="e">
        <f t="shared" si="5"/>
        <v>#REF!</v>
      </c>
      <c r="K66" s="146" t="e">
        <f t="shared" si="5"/>
        <v>#REF!</v>
      </c>
      <c r="L66" s="146" t="e">
        <f t="shared" si="5"/>
        <v>#REF!</v>
      </c>
      <c r="M66" s="146" t="e">
        <f t="shared" si="5"/>
        <v>#REF!</v>
      </c>
      <c r="N66" s="107"/>
      <c r="O66" s="115"/>
      <c r="P66" s="115"/>
      <c r="Q66" s="115"/>
      <c r="R66" s="115"/>
      <c r="S66" s="115"/>
      <c r="T66" s="115"/>
      <c r="U66" s="115"/>
      <c r="V66" s="116"/>
      <c r="W66" s="116"/>
      <c r="X66" s="28"/>
      <c r="Y66" s="115"/>
      <c r="Z66" s="115"/>
    </row>
    <row r="67" spans="1:26" ht="15.75">
      <c r="A67" s="111">
        <v>200</v>
      </c>
      <c r="B67" s="77" t="s">
        <v>109</v>
      </c>
      <c r="C67" s="77" t="s">
        <v>110</v>
      </c>
      <c r="D67" s="122"/>
      <c r="E67" s="138">
        <f>+'[1]OTCHET'!E469+'[1]OTCHET'!E470+'[1]OTCHET'!E473+'[1]OTCHET'!E474+'[1]OTCHET'!E477+'[1]OTCHET'!E478+'[1]OTCHET'!E482</f>
        <v>0</v>
      </c>
      <c r="F67" s="88">
        <f t="shared" si="3"/>
        <v>0</v>
      </c>
      <c r="G67" s="138">
        <f>+'[1]OTCHET'!F469+'[1]OTCHET'!F470+'[1]OTCHET'!F473+'[1]OTCHET'!F474+'[1]OTCHET'!F477+'[1]OTCHET'!F478+'[1]OTCHET'!F482</f>
        <v>0</v>
      </c>
      <c r="H67" s="138">
        <f>+'[1]OTCHET'!G469+'[1]OTCHET'!G470+'[1]OTCHET'!G473+'[1]OTCHET'!G474+'[1]OTCHET'!G477+'[1]OTCHET'!G478+'[1]OTCHET'!G482</f>
        <v>0</v>
      </c>
      <c r="I67" s="154" t="e">
        <f>+#REF!+#REF!+#REF!+#REF!+#REF!+#REF!+#REF!</f>
        <v>#REF!</v>
      </c>
      <c r="J67" s="154" t="e">
        <f>+#REF!+#REF!+#REF!+#REF!+#REF!+#REF!+#REF!</f>
        <v>#REF!</v>
      </c>
      <c r="K67" s="154" t="e">
        <f>+#REF!+#REF!+#REF!+#REF!+#REF!+#REF!+#REF!</f>
        <v>#REF!</v>
      </c>
      <c r="L67" s="154" t="e">
        <f>+#REF!+#REF!+#REF!+#REF!+#REF!+#REF!+#REF!</f>
        <v>#REF!</v>
      </c>
      <c r="M67" s="154" t="e">
        <f>+#REF!+#REF!+#REF!+#REF!+#REF!+#REF!+#REF!</f>
        <v>#REF!</v>
      </c>
      <c r="N67" s="107"/>
      <c r="O67" s="115"/>
      <c r="P67" s="115"/>
      <c r="Q67" s="115"/>
      <c r="R67" s="115"/>
      <c r="S67" s="115"/>
      <c r="T67" s="115"/>
      <c r="U67" s="115"/>
      <c r="V67" s="116"/>
      <c r="W67" s="116"/>
      <c r="X67" s="28"/>
      <c r="Y67" s="115"/>
      <c r="Z67" s="115"/>
    </row>
    <row r="68" spans="1:26" ht="15.75">
      <c r="A68" s="111">
        <v>205</v>
      </c>
      <c r="B68" s="77" t="s">
        <v>111</v>
      </c>
      <c r="C68" s="77" t="s">
        <v>112</v>
      </c>
      <c r="D68" s="122"/>
      <c r="E68" s="138">
        <f>+'[1]OTCHET'!E471+'[1]OTCHET'!E472+'[1]OTCHET'!E475+'[1]OTCHET'!E476+'[1]OTCHET'!E479+'[1]OTCHET'!E480+'[1]OTCHET'!E481+'[1]OTCHET'!E483</f>
        <v>0</v>
      </c>
      <c r="F68" s="88">
        <f t="shared" si="3"/>
        <v>0</v>
      </c>
      <c r="G68" s="138">
        <f>+'[1]OTCHET'!F471+'[1]OTCHET'!F472+'[1]OTCHET'!F475+'[1]OTCHET'!F476+'[1]OTCHET'!F479+'[1]OTCHET'!F480+'[1]OTCHET'!F481+'[1]OTCHET'!F483</f>
        <v>0</v>
      </c>
      <c r="H68" s="138">
        <f>+'[1]OTCHET'!G471+'[1]OTCHET'!G472+'[1]OTCHET'!G475+'[1]OTCHET'!G476+'[1]OTCHET'!G479+'[1]OTCHET'!G480+'[1]OTCHET'!G481+'[1]OTCHET'!G483</f>
        <v>0</v>
      </c>
      <c r="I68" s="154" t="e">
        <f>+#REF!+#REF!+#REF!+#REF!+#REF!+#REF!+#REF!+#REF!</f>
        <v>#REF!</v>
      </c>
      <c r="J68" s="154" t="e">
        <f>+#REF!+#REF!+#REF!+#REF!+#REF!+#REF!+#REF!+#REF!</f>
        <v>#REF!</v>
      </c>
      <c r="K68" s="154" t="e">
        <f>+#REF!+#REF!+#REF!+#REF!+#REF!+#REF!+#REF!+#REF!</f>
        <v>#REF!</v>
      </c>
      <c r="L68" s="154" t="e">
        <f>+#REF!+#REF!+#REF!+#REF!+#REF!+#REF!+#REF!+#REF!</f>
        <v>#REF!</v>
      </c>
      <c r="M68" s="154" t="e">
        <f>+#REF!+#REF!+#REF!+#REF!+#REF!+#REF!+#REF!+#REF!</f>
        <v>#REF!</v>
      </c>
      <c r="N68" s="107"/>
      <c r="O68" s="115"/>
      <c r="P68" s="115"/>
      <c r="Q68" s="115"/>
      <c r="R68" s="115"/>
      <c r="S68" s="115"/>
      <c r="T68" s="115"/>
      <c r="U68" s="115"/>
      <c r="V68" s="116"/>
      <c r="W68" s="116"/>
      <c r="X68" s="28"/>
      <c r="Y68" s="115"/>
      <c r="Z68" s="115"/>
    </row>
    <row r="69" spans="1:26" ht="15.75">
      <c r="A69" s="111">
        <v>210</v>
      </c>
      <c r="B69" s="77" t="s">
        <v>113</v>
      </c>
      <c r="C69" s="77" t="s">
        <v>114</v>
      </c>
      <c r="D69" s="122"/>
      <c r="E69" s="138">
        <f>+'[1]OTCHET'!E484</f>
        <v>0</v>
      </c>
      <c r="F69" s="88">
        <f t="shared" si="3"/>
        <v>0</v>
      </c>
      <c r="G69" s="138">
        <f>+'[1]OTCHET'!F484</f>
        <v>0</v>
      </c>
      <c r="H69" s="138">
        <f>+'[1]OTCHET'!G484</f>
        <v>0</v>
      </c>
      <c r="I69" s="154" t="e">
        <f>+#REF!</f>
        <v>#REF!</v>
      </c>
      <c r="J69" s="154" t="e">
        <f>+#REF!</f>
        <v>#REF!</v>
      </c>
      <c r="K69" s="154" t="e">
        <f>+#REF!</f>
        <v>#REF!</v>
      </c>
      <c r="L69" s="154" t="e">
        <f>+#REF!</f>
        <v>#REF!</v>
      </c>
      <c r="M69" s="154" t="e">
        <f>+#REF!</f>
        <v>#REF!</v>
      </c>
      <c r="N69" s="107"/>
      <c r="O69" s="115"/>
      <c r="P69" s="115"/>
      <c r="Q69" s="115"/>
      <c r="R69" s="115"/>
      <c r="S69" s="115"/>
      <c r="T69" s="115"/>
      <c r="U69" s="115"/>
      <c r="V69" s="116"/>
      <c r="W69" s="116"/>
      <c r="X69" s="28"/>
      <c r="Y69" s="115"/>
      <c r="Z69" s="115"/>
    </row>
    <row r="70" spans="1:26" ht="15.75">
      <c r="A70" s="111">
        <v>215</v>
      </c>
      <c r="B70" s="77" t="s">
        <v>115</v>
      </c>
      <c r="C70" s="77" t="s">
        <v>116</v>
      </c>
      <c r="D70" s="122"/>
      <c r="E70" s="138">
        <f>+'[1]OTCHET'!E489</f>
        <v>0</v>
      </c>
      <c r="F70" s="88">
        <f t="shared" si="3"/>
        <v>0</v>
      </c>
      <c r="G70" s="138">
        <f>+'[1]OTCHET'!F489</f>
        <v>0</v>
      </c>
      <c r="H70" s="138">
        <f>+'[1]OTCHET'!G489</f>
        <v>0</v>
      </c>
      <c r="I70" s="154" t="e">
        <f>+#REF!</f>
        <v>#REF!</v>
      </c>
      <c r="J70" s="154" t="e">
        <f>+#REF!</f>
        <v>#REF!</v>
      </c>
      <c r="K70" s="154" t="e">
        <f>+#REF!</f>
        <v>#REF!</v>
      </c>
      <c r="L70" s="154" t="e">
        <f>+#REF!</f>
        <v>#REF!</v>
      </c>
      <c r="M70" s="154" t="e">
        <f>+#REF!</f>
        <v>#REF!</v>
      </c>
      <c r="N70" s="107"/>
      <c r="O70" s="115"/>
      <c r="P70" s="115"/>
      <c r="Q70" s="115"/>
      <c r="R70" s="115"/>
      <c r="S70" s="115"/>
      <c r="T70" s="115"/>
      <c r="U70" s="115"/>
      <c r="V70" s="116"/>
      <c r="W70" s="116"/>
      <c r="X70" s="28"/>
      <c r="Y70" s="115"/>
      <c r="Z70" s="115"/>
    </row>
    <row r="71" spans="1:26" ht="15.75">
      <c r="A71" s="111">
        <v>220</v>
      </c>
      <c r="B71" s="77" t="s">
        <v>117</v>
      </c>
      <c r="C71" s="77" t="s">
        <v>118</v>
      </c>
      <c r="D71" s="122"/>
      <c r="E71" s="138">
        <f>+'[1]OTCHET'!E529</f>
        <v>0</v>
      </c>
      <c r="F71" s="88">
        <f t="shared" si="3"/>
        <v>0</v>
      </c>
      <c r="G71" s="138">
        <f>+'[1]OTCHET'!F529</f>
        <v>0</v>
      </c>
      <c r="H71" s="138">
        <f>+'[1]OTCHET'!G529</f>
        <v>0</v>
      </c>
      <c r="I71" s="154" t="e">
        <f>+#REF!</f>
        <v>#REF!</v>
      </c>
      <c r="J71" s="154" t="e">
        <f>+#REF!</f>
        <v>#REF!</v>
      </c>
      <c r="K71" s="154" t="e">
        <f>+#REF!</f>
        <v>#REF!</v>
      </c>
      <c r="L71" s="154" t="e">
        <f>+#REF!</f>
        <v>#REF!</v>
      </c>
      <c r="M71" s="154" t="e">
        <f>+#REF!</f>
        <v>#REF!</v>
      </c>
      <c r="N71" s="107"/>
      <c r="O71" s="115"/>
      <c r="P71" s="115"/>
      <c r="Q71" s="115"/>
      <c r="R71" s="115"/>
      <c r="S71" s="115"/>
      <c r="T71" s="115"/>
      <c r="U71" s="115"/>
      <c r="V71" s="116"/>
      <c r="W71" s="116"/>
      <c r="X71" s="28"/>
      <c r="Y71" s="115"/>
      <c r="Z71" s="115"/>
    </row>
    <row r="72" spans="1:26" ht="15.75">
      <c r="A72" s="111">
        <v>230</v>
      </c>
      <c r="B72" s="155" t="s">
        <v>119</v>
      </c>
      <c r="C72" s="155" t="s">
        <v>120</v>
      </c>
      <c r="D72" s="156"/>
      <c r="E72" s="138">
        <f>+'[1]OTCHET'!E568+'[1]OTCHET'!E569</f>
        <v>0</v>
      </c>
      <c r="F72" s="88">
        <f t="shared" si="3"/>
        <v>0</v>
      </c>
      <c r="G72" s="138">
        <f>+'[1]OTCHET'!F568+'[1]OTCHET'!F569</f>
        <v>0</v>
      </c>
      <c r="H72" s="138">
        <f>+'[1]OTCHET'!G568+'[1]OTCHET'!G569</f>
        <v>0</v>
      </c>
      <c r="I72" s="154" t="e">
        <f>+#REF!+#REF!</f>
        <v>#REF!</v>
      </c>
      <c r="J72" s="154" t="e">
        <f>+#REF!+#REF!</f>
        <v>#REF!</v>
      </c>
      <c r="K72" s="154" t="e">
        <f>+#REF!+#REF!</f>
        <v>#REF!</v>
      </c>
      <c r="L72" s="154" t="e">
        <f>+#REF!+#REF!</f>
        <v>#REF!</v>
      </c>
      <c r="M72" s="154" t="e">
        <f>+#REF!+#REF!</f>
        <v>#REF!</v>
      </c>
      <c r="N72" s="107"/>
      <c r="O72" s="115"/>
      <c r="P72" s="115"/>
      <c r="Q72" s="115"/>
      <c r="R72" s="115"/>
      <c r="S72" s="115"/>
      <c r="T72" s="115"/>
      <c r="U72" s="115"/>
      <c r="V72" s="116"/>
      <c r="W72" s="116"/>
      <c r="X72" s="28"/>
      <c r="Y72" s="115"/>
      <c r="Z72" s="115"/>
    </row>
    <row r="73" spans="1:26" ht="15.75">
      <c r="A73" s="111">
        <v>235</v>
      </c>
      <c r="B73" s="155" t="s">
        <v>121</v>
      </c>
      <c r="C73" s="155" t="s">
        <v>122</v>
      </c>
      <c r="D73" s="156"/>
      <c r="E73" s="138">
        <f>+'[1]OTCHET'!E570+'[1]OTCHET'!E571+'[1]OTCHET'!E572</f>
        <v>0</v>
      </c>
      <c r="F73" s="88">
        <f t="shared" si="3"/>
        <v>0</v>
      </c>
      <c r="G73" s="138">
        <f>+'[1]OTCHET'!F570+'[1]OTCHET'!F571+'[1]OTCHET'!F572</f>
        <v>0</v>
      </c>
      <c r="H73" s="138">
        <f>+'[1]OTCHET'!G570+'[1]OTCHET'!G571+'[1]OTCHET'!G572</f>
        <v>0</v>
      </c>
      <c r="I73" s="154" t="e">
        <f>+#REF!+#REF!+#REF!</f>
        <v>#REF!</v>
      </c>
      <c r="J73" s="154" t="e">
        <f>+#REF!+#REF!+#REF!</f>
        <v>#REF!</v>
      </c>
      <c r="K73" s="154" t="e">
        <f>+#REF!+#REF!+#REF!</f>
        <v>#REF!</v>
      </c>
      <c r="L73" s="154" t="e">
        <f>+#REF!+#REF!+#REF!</f>
        <v>#REF!</v>
      </c>
      <c r="M73" s="154" t="e">
        <f>+#REF!+#REF!+#REF!</f>
        <v>#REF!</v>
      </c>
      <c r="N73" s="107"/>
      <c r="O73" s="115"/>
      <c r="P73" s="115"/>
      <c r="Q73" s="115"/>
      <c r="R73" s="115"/>
      <c r="S73" s="115"/>
      <c r="T73" s="115"/>
      <c r="U73" s="115"/>
      <c r="V73" s="116"/>
      <c r="W73" s="116"/>
      <c r="X73" s="28"/>
      <c r="Y73" s="115"/>
      <c r="Z73" s="115"/>
    </row>
    <row r="74" spans="1:26" ht="15.75">
      <c r="A74" s="111">
        <v>240</v>
      </c>
      <c r="B74" s="140" t="s">
        <v>123</v>
      </c>
      <c r="C74" s="141" t="s">
        <v>124</v>
      </c>
      <c r="D74" s="131"/>
      <c r="E74" s="138">
        <f>'[1]OTCHET'!E448</f>
        <v>0</v>
      </c>
      <c r="F74" s="88">
        <f t="shared" si="3"/>
        <v>0</v>
      </c>
      <c r="G74" s="138">
        <f>'[1]OTCHET'!F448</f>
        <v>0</v>
      </c>
      <c r="H74" s="138">
        <f>'[1]OTCHET'!G448</f>
        <v>0</v>
      </c>
      <c r="I74" s="154" t="e">
        <f>#REF!</f>
        <v>#REF!</v>
      </c>
      <c r="J74" s="154" t="e">
        <f>#REF!</f>
        <v>#REF!</v>
      </c>
      <c r="K74" s="154" t="e">
        <f>#REF!</f>
        <v>#REF!</v>
      </c>
      <c r="L74" s="154" t="e">
        <f>#REF!</f>
        <v>#REF!</v>
      </c>
      <c r="M74" s="154" t="e">
        <f>#REF!</f>
        <v>#REF!</v>
      </c>
      <c r="N74" s="107"/>
      <c r="O74" s="115"/>
      <c r="P74" s="115"/>
      <c r="Q74" s="115"/>
      <c r="R74" s="115"/>
      <c r="S74" s="115"/>
      <c r="T74" s="115"/>
      <c r="U74" s="115"/>
      <c r="V74" s="116"/>
      <c r="W74" s="116"/>
      <c r="X74" s="28"/>
      <c r="Y74" s="115"/>
      <c r="Z74" s="115"/>
    </row>
    <row r="75" spans="1:26" ht="15.75">
      <c r="A75" s="111">
        <v>245</v>
      </c>
      <c r="B75" s="120" t="s">
        <v>125</v>
      </c>
      <c r="C75" s="77" t="s">
        <v>126</v>
      </c>
      <c r="D75" s="121"/>
      <c r="E75" s="138">
        <f>SUM(E76:E81)</f>
        <v>0</v>
      </c>
      <c r="F75" s="88">
        <f t="shared" si="3"/>
        <v>0</v>
      </c>
      <c r="G75" s="138">
        <f aca="true" t="shared" si="6" ref="G75:M75">SUM(G76:G81)</f>
        <v>0</v>
      </c>
      <c r="H75" s="138">
        <f t="shared" si="6"/>
        <v>0</v>
      </c>
      <c r="I75" s="146">
        <f t="shared" si="6"/>
        <v>0</v>
      </c>
      <c r="J75" s="146">
        <f t="shared" si="6"/>
        <v>0</v>
      </c>
      <c r="K75" s="146">
        <f t="shared" si="6"/>
        <v>0</v>
      </c>
      <c r="L75" s="146">
        <f t="shared" si="6"/>
        <v>0</v>
      </c>
      <c r="M75" s="146">
        <f t="shared" si="6"/>
        <v>0</v>
      </c>
      <c r="N75" s="107"/>
      <c r="O75" s="115"/>
      <c r="P75" s="115"/>
      <c r="Q75" s="115"/>
      <c r="R75" s="115"/>
      <c r="S75" s="115"/>
      <c r="T75" s="115"/>
      <c r="U75" s="115"/>
      <c r="V75" s="116"/>
      <c r="W75" s="116"/>
      <c r="X75" s="28"/>
      <c r="Y75" s="115"/>
      <c r="Z75" s="115"/>
    </row>
    <row r="76" spans="1:26" ht="15.75">
      <c r="A76" s="111">
        <v>250</v>
      </c>
      <c r="B76" s="77" t="s">
        <v>127</v>
      </c>
      <c r="C76" s="77" t="s">
        <v>128</v>
      </c>
      <c r="D76" s="122"/>
      <c r="E76" s="138">
        <f>+'[1]OTCHET'!E453+'[1]OTCHET'!E456</f>
        <v>0</v>
      </c>
      <c r="F76" s="88">
        <f t="shared" si="3"/>
        <v>0</v>
      </c>
      <c r="G76" s="138">
        <f>+'[1]OTCHET'!F453+'[1]OTCHET'!F456</f>
        <v>0</v>
      </c>
      <c r="H76" s="138">
        <f>+'[1]OTCHET'!G453+'[1]OTCHET'!G456</f>
        <v>0</v>
      </c>
      <c r="I76" s="134"/>
      <c r="J76" s="134"/>
      <c r="K76" s="134"/>
      <c r="L76" s="134"/>
      <c r="M76" s="134"/>
      <c r="N76" s="107"/>
      <c r="O76" s="115"/>
      <c r="P76" s="115"/>
      <c r="Q76" s="115"/>
      <c r="R76" s="115"/>
      <c r="S76" s="115"/>
      <c r="T76" s="115"/>
      <c r="U76" s="115"/>
      <c r="V76" s="116"/>
      <c r="W76" s="116"/>
      <c r="X76" s="28"/>
      <c r="Y76" s="115"/>
      <c r="Z76" s="115"/>
    </row>
    <row r="77" spans="1:26" ht="15.75">
      <c r="A77" s="111">
        <v>260</v>
      </c>
      <c r="B77" s="77" t="s">
        <v>129</v>
      </c>
      <c r="C77" s="77" t="s">
        <v>130</v>
      </c>
      <c r="D77" s="122"/>
      <c r="E77" s="138">
        <f>+'[1]OTCHET'!E454+'[1]OTCHET'!E457</f>
        <v>0</v>
      </c>
      <c r="F77" s="88">
        <f t="shared" si="3"/>
        <v>0</v>
      </c>
      <c r="G77" s="138">
        <f>+'[1]OTCHET'!F454+'[1]OTCHET'!F457</f>
        <v>0</v>
      </c>
      <c r="H77" s="138">
        <f>+'[1]OTCHET'!G454+'[1]OTCHET'!G457</f>
        <v>0</v>
      </c>
      <c r="I77" s="134"/>
      <c r="J77" s="134"/>
      <c r="K77" s="134"/>
      <c r="L77" s="134"/>
      <c r="M77" s="134"/>
      <c r="N77" s="107"/>
      <c r="O77" s="115"/>
      <c r="P77" s="115"/>
      <c r="Q77" s="115"/>
      <c r="R77" s="115"/>
      <c r="S77" s="115"/>
      <c r="T77" s="115"/>
      <c r="U77" s="115"/>
      <c r="V77" s="116"/>
      <c r="W77" s="116"/>
      <c r="X77" s="28"/>
      <c r="Y77" s="115"/>
      <c r="Z77" s="115"/>
    </row>
    <row r="78" spans="1:26" ht="15.75">
      <c r="A78" s="111">
        <v>265</v>
      </c>
      <c r="B78" s="77" t="s">
        <v>131</v>
      </c>
      <c r="C78" s="77" t="s">
        <v>132</v>
      </c>
      <c r="D78" s="122"/>
      <c r="E78" s="138">
        <f>'[1]OTCHET'!E458</f>
        <v>0</v>
      </c>
      <c r="F78" s="88">
        <f t="shared" si="3"/>
        <v>0</v>
      </c>
      <c r="G78" s="138">
        <f>'[1]OTCHET'!F458</f>
        <v>0</v>
      </c>
      <c r="H78" s="138">
        <f>'[1]OTCHET'!G458</f>
        <v>0</v>
      </c>
      <c r="I78" s="134"/>
      <c r="J78" s="134"/>
      <c r="K78" s="134"/>
      <c r="L78" s="134"/>
      <c r="M78" s="134"/>
      <c r="N78" s="107"/>
      <c r="O78" s="115"/>
      <c r="P78" s="115"/>
      <c r="Q78" s="115"/>
      <c r="R78" s="115"/>
      <c r="S78" s="115"/>
      <c r="T78" s="115"/>
      <c r="U78" s="115"/>
      <c r="V78" s="116"/>
      <c r="W78" s="116"/>
      <c r="X78" s="28"/>
      <c r="Y78" s="115"/>
      <c r="Z78" s="115"/>
    </row>
    <row r="79" spans="1:26" ht="15.75" hidden="1">
      <c r="A79" s="111"/>
      <c r="B79" s="77"/>
      <c r="C79" s="77"/>
      <c r="D79" s="122"/>
      <c r="E79" s="138"/>
      <c r="F79" s="88">
        <f t="shared" si="3"/>
        <v>0</v>
      </c>
      <c r="G79" s="138"/>
      <c r="H79" s="138"/>
      <c r="I79" s="134"/>
      <c r="J79" s="134"/>
      <c r="K79" s="134"/>
      <c r="L79" s="134"/>
      <c r="M79" s="134"/>
      <c r="N79" s="107"/>
      <c r="O79" s="115"/>
      <c r="P79" s="115"/>
      <c r="Q79" s="115"/>
      <c r="R79" s="115"/>
      <c r="S79" s="115"/>
      <c r="T79" s="115"/>
      <c r="U79" s="115"/>
      <c r="V79" s="116"/>
      <c r="W79" s="116"/>
      <c r="X79" s="28"/>
      <c r="Y79" s="115"/>
      <c r="Z79" s="115"/>
    </row>
    <row r="80" spans="1:26" ht="15.75">
      <c r="A80" s="111">
        <v>270</v>
      </c>
      <c r="B80" s="77" t="s">
        <v>133</v>
      </c>
      <c r="C80" s="77" t="s">
        <v>134</v>
      </c>
      <c r="D80" s="122"/>
      <c r="E80" s="138">
        <f>+'[1]OTCHET'!E466</f>
        <v>0</v>
      </c>
      <c r="F80" s="88">
        <f t="shared" si="3"/>
        <v>0</v>
      </c>
      <c r="G80" s="138">
        <f>+'[1]OTCHET'!F466</f>
        <v>0</v>
      </c>
      <c r="H80" s="138">
        <f>+'[1]OTCHET'!G466</f>
        <v>0</v>
      </c>
      <c r="I80" s="134"/>
      <c r="J80" s="134"/>
      <c r="K80" s="134"/>
      <c r="L80" s="134"/>
      <c r="M80" s="134"/>
      <c r="N80" s="107"/>
      <c r="O80" s="115"/>
      <c r="P80" s="115"/>
      <c r="Q80" s="115"/>
      <c r="R80" s="115"/>
      <c r="S80" s="115"/>
      <c r="T80" s="115"/>
      <c r="U80" s="115"/>
      <c r="V80" s="116"/>
      <c r="W80" s="116"/>
      <c r="X80" s="28"/>
      <c r="Y80" s="115"/>
      <c r="Z80" s="115"/>
    </row>
    <row r="81" spans="1:26" ht="15.75">
      <c r="A81" s="111">
        <v>275</v>
      </c>
      <c r="B81" s="77" t="s">
        <v>135</v>
      </c>
      <c r="C81" s="77" t="s">
        <v>136</v>
      </c>
      <c r="D81" s="122"/>
      <c r="E81" s="138">
        <f>+'[1]OTCHET'!E467</f>
        <v>0</v>
      </c>
      <c r="F81" s="88">
        <f t="shared" si="3"/>
        <v>0</v>
      </c>
      <c r="G81" s="138">
        <f>+'[1]OTCHET'!F467</f>
        <v>0</v>
      </c>
      <c r="H81" s="138">
        <f>+'[1]OTCHET'!G467</f>
        <v>0</v>
      </c>
      <c r="I81" s="134"/>
      <c r="J81" s="134"/>
      <c r="K81" s="134"/>
      <c r="L81" s="134"/>
      <c r="M81" s="134"/>
      <c r="N81" s="107"/>
      <c r="O81" s="115"/>
      <c r="P81" s="115"/>
      <c r="Q81" s="115"/>
      <c r="R81" s="115"/>
      <c r="S81" s="115"/>
      <c r="T81" s="115"/>
      <c r="U81" s="115"/>
      <c r="V81" s="116"/>
      <c r="W81" s="116"/>
      <c r="X81" s="28"/>
      <c r="Y81" s="115"/>
      <c r="Z81" s="115"/>
    </row>
    <row r="82" spans="1:26" ht="15.75">
      <c r="A82" s="111">
        <v>280</v>
      </c>
      <c r="B82" s="120" t="s">
        <v>137</v>
      </c>
      <c r="C82" s="77" t="s">
        <v>138</v>
      </c>
      <c r="D82" s="121"/>
      <c r="E82" s="138">
        <f>'[1]OTCHET'!E522</f>
        <v>0</v>
      </c>
      <c r="F82" s="88">
        <f t="shared" si="3"/>
        <v>0</v>
      </c>
      <c r="G82" s="138">
        <f>'[1]OTCHET'!F522</f>
        <v>0</v>
      </c>
      <c r="H82" s="138">
        <f>'[1]OTCHET'!G522</f>
        <v>0</v>
      </c>
      <c r="I82" s="134"/>
      <c r="J82" s="134"/>
      <c r="K82" s="134"/>
      <c r="L82" s="134"/>
      <c r="M82" s="134"/>
      <c r="N82" s="107"/>
      <c r="O82" s="115"/>
      <c r="P82" s="115"/>
      <c r="Q82" s="115"/>
      <c r="R82" s="115"/>
      <c r="S82" s="115"/>
      <c r="T82" s="115"/>
      <c r="U82" s="115"/>
      <c r="V82" s="116"/>
      <c r="W82" s="116"/>
      <c r="X82" s="28"/>
      <c r="Y82" s="115"/>
      <c r="Z82" s="115"/>
    </row>
    <row r="83" spans="1:26" ht="15.75">
      <c r="A83" s="111">
        <v>285</v>
      </c>
      <c r="B83" s="120" t="s">
        <v>139</v>
      </c>
      <c r="C83" s="77" t="s">
        <v>140</v>
      </c>
      <c r="D83" s="121"/>
      <c r="E83" s="138">
        <f>'[1]OTCHET'!E523</f>
        <v>0</v>
      </c>
      <c r="F83" s="88">
        <f t="shared" si="3"/>
        <v>0</v>
      </c>
      <c r="G83" s="138">
        <f>'[1]OTCHET'!F523</f>
        <v>0</v>
      </c>
      <c r="H83" s="138">
        <f>'[1]OTCHET'!G523</f>
        <v>0</v>
      </c>
      <c r="I83" s="134"/>
      <c r="J83" s="134"/>
      <c r="K83" s="134"/>
      <c r="L83" s="134"/>
      <c r="M83" s="134"/>
      <c r="N83" s="107"/>
      <c r="O83" s="115"/>
      <c r="P83" s="115"/>
      <c r="Q83" s="115"/>
      <c r="R83" s="115"/>
      <c r="S83" s="115"/>
      <c r="T83" s="115"/>
      <c r="U83" s="115"/>
      <c r="V83" s="116"/>
      <c r="W83" s="116"/>
      <c r="X83" s="28"/>
      <c r="Y83" s="115"/>
      <c r="Z83" s="115"/>
    </row>
    <row r="84" spans="1:26" ht="15.75">
      <c r="A84" s="111">
        <v>290</v>
      </c>
      <c r="B84" s="120" t="s">
        <v>141</v>
      </c>
      <c r="C84" s="77" t="s">
        <v>142</v>
      </c>
      <c r="D84" s="121"/>
      <c r="E84" s="138">
        <f>+E85+E86</f>
        <v>-791210</v>
      </c>
      <c r="F84" s="88">
        <f t="shared" si="3"/>
        <v>1455041</v>
      </c>
      <c r="G84" s="138">
        <f aca="true" t="shared" si="7" ref="G84:M84">+G85+G86</f>
        <v>1455041</v>
      </c>
      <c r="H84" s="138">
        <f t="shared" si="7"/>
        <v>0</v>
      </c>
      <c r="I84" s="146">
        <f t="shared" si="7"/>
        <v>0</v>
      </c>
      <c r="J84" s="146">
        <f t="shared" si="7"/>
        <v>0</v>
      </c>
      <c r="K84" s="146">
        <f t="shared" si="7"/>
        <v>0</v>
      </c>
      <c r="L84" s="146">
        <f t="shared" si="7"/>
        <v>0</v>
      </c>
      <c r="M84" s="146">
        <f t="shared" si="7"/>
        <v>0</v>
      </c>
      <c r="N84" s="107"/>
      <c r="O84" s="115"/>
      <c r="P84" s="115"/>
      <c r="Q84" s="115"/>
      <c r="R84" s="115"/>
      <c r="S84" s="115"/>
      <c r="T84" s="115"/>
      <c r="U84" s="115"/>
      <c r="V84" s="116"/>
      <c r="W84" s="116"/>
      <c r="X84" s="28"/>
      <c r="Y84" s="115"/>
      <c r="Z84" s="115"/>
    </row>
    <row r="85" spans="1:26" ht="15.75">
      <c r="A85" s="111">
        <v>295</v>
      </c>
      <c r="B85" s="77" t="s">
        <v>143</v>
      </c>
      <c r="C85" s="77" t="s">
        <v>144</v>
      </c>
      <c r="D85" s="121"/>
      <c r="E85" s="138">
        <f>+'[1]OTCHET'!E490+'[1]OTCHET'!E499+'[1]OTCHET'!E503+'[1]OTCHET'!E530</f>
        <v>0</v>
      </c>
      <c r="F85" s="88">
        <f t="shared" si="3"/>
        <v>0</v>
      </c>
      <c r="G85" s="138">
        <f>+'[1]OTCHET'!F490+'[1]OTCHET'!F499+'[1]OTCHET'!F503+'[1]OTCHET'!F530</f>
        <v>0</v>
      </c>
      <c r="H85" s="138">
        <f>+'[1]OTCHET'!G490+'[1]OTCHET'!G499+'[1]OTCHET'!G503+'[1]OTCHET'!G530</f>
        <v>0</v>
      </c>
      <c r="I85" s="134"/>
      <c r="J85" s="134"/>
      <c r="K85" s="134"/>
      <c r="L85" s="134"/>
      <c r="M85" s="134"/>
      <c r="N85" s="107"/>
      <c r="O85" s="115"/>
      <c r="P85" s="115"/>
      <c r="Q85" s="115"/>
      <c r="R85" s="115"/>
      <c r="S85" s="115"/>
      <c r="T85" s="115"/>
      <c r="U85" s="115"/>
      <c r="V85" s="116"/>
      <c r="W85" s="116"/>
      <c r="X85" s="28"/>
      <c r="Y85" s="115"/>
      <c r="Z85" s="115"/>
    </row>
    <row r="86" spans="1:26" ht="15.75">
      <c r="A86" s="111">
        <v>300</v>
      </c>
      <c r="B86" s="77" t="s">
        <v>145</v>
      </c>
      <c r="C86" s="77" t="s">
        <v>146</v>
      </c>
      <c r="D86" s="157"/>
      <c r="E86" s="138">
        <f>+'[1]OTCHET'!E508+'[1]OTCHET'!E511+'[1]OTCHET'!E531</f>
        <v>-791210</v>
      </c>
      <c r="F86" s="88">
        <f t="shared" si="3"/>
        <v>1455041</v>
      </c>
      <c r="G86" s="138">
        <f>+'[1]OTCHET'!F508+'[1]OTCHET'!F511+'[1]OTCHET'!F531</f>
        <v>1455041</v>
      </c>
      <c r="H86" s="138">
        <f>+'[1]OTCHET'!G508+'[1]OTCHET'!G511+'[1]OTCHET'!G531</f>
        <v>0</v>
      </c>
      <c r="I86" s="134"/>
      <c r="J86" s="134"/>
      <c r="K86" s="134"/>
      <c r="L86" s="134"/>
      <c r="M86" s="134"/>
      <c r="N86" s="107"/>
      <c r="O86" s="115"/>
      <c r="P86" s="115"/>
      <c r="Q86" s="115"/>
      <c r="R86" s="115"/>
      <c r="S86" s="115"/>
      <c r="T86" s="115"/>
      <c r="U86" s="115"/>
      <c r="V86" s="116"/>
      <c r="W86" s="116"/>
      <c r="X86" s="28"/>
      <c r="Y86" s="115"/>
      <c r="Z86" s="115"/>
    </row>
    <row r="87" spans="1:26" ht="16.5" thickBot="1">
      <c r="A87" s="111">
        <v>310</v>
      </c>
      <c r="B87" s="158" t="s">
        <v>147</v>
      </c>
      <c r="C87" s="130" t="s">
        <v>148</v>
      </c>
      <c r="D87" s="159"/>
      <c r="E87" s="160">
        <f>'[1]OTCHET'!E518</f>
        <v>0</v>
      </c>
      <c r="F87" s="66">
        <f t="shared" si="3"/>
        <v>-4272</v>
      </c>
      <c r="G87" s="160">
        <f>'[1]OTCHET'!F518</f>
        <v>-4272</v>
      </c>
      <c r="H87" s="160">
        <f>'[1]OTCHET'!G518</f>
        <v>0</v>
      </c>
      <c r="I87" s="161"/>
      <c r="J87" s="161"/>
      <c r="K87" s="161"/>
      <c r="L87" s="161"/>
      <c r="M87" s="161"/>
      <c r="N87" s="107"/>
      <c r="O87" s="115"/>
      <c r="P87" s="115"/>
      <c r="Q87" s="115"/>
      <c r="R87" s="115"/>
      <c r="S87" s="115"/>
      <c r="T87" s="115"/>
      <c r="U87" s="115"/>
      <c r="V87" s="116"/>
      <c r="W87" s="116"/>
      <c r="X87" s="28"/>
      <c r="Y87" s="115"/>
      <c r="Z87" s="115"/>
    </row>
    <row r="88" spans="1:26" ht="16.5" thickBot="1">
      <c r="A88" s="111">
        <v>320</v>
      </c>
      <c r="B88" s="162" t="s">
        <v>149</v>
      </c>
      <c r="C88" s="70" t="s">
        <v>150</v>
      </c>
      <c r="D88" s="163"/>
      <c r="E88" s="164">
        <f>+'[1]OTCHET'!E554+'[1]OTCHET'!E555+'[1]OTCHET'!E556+'[1]OTCHET'!E557+'[1]OTCHET'!E558+'[1]OTCHET'!E559</f>
        <v>12843</v>
      </c>
      <c r="F88" s="66">
        <f t="shared" si="3"/>
        <v>12843</v>
      </c>
      <c r="G88" s="164">
        <f>+'[1]OTCHET'!F554+'[1]OTCHET'!F555+'[1]OTCHET'!F556+'[1]OTCHET'!F557+'[1]OTCHET'!F558+'[1]OTCHET'!F559</f>
        <v>0</v>
      </c>
      <c r="H88" s="164">
        <f>+'[1]OTCHET'!G554+'[1]OTCHET'!G555+'[1]OTCHET'!G556+'[1]OTCHET'!G557+'[1]OTCHET'!G558+'[1]OTCHET'!G559</f>
        <v>12843</v>
      </c>
      <c r="I88" s="165"/>
      <c r="J88" s="165"/>
      <c r="K88" s="165"/>
      <c r="L88" s="165"/>
      <c r="M88" s="165"/>
      <c r="N88" s="107"/>
      <c r="O88" s="115"/>
      <c r="P88" s="115"/>
      <c r="Q88" s="115"/>
      <c r="R88" s="115"/>
      <c r="S88" s="115"/>
      <c r="T88" s="115"/>
      <c r="U88" s="115"/>
      <c r="V88" s="116"/>
      <c r="W88" s="116"/>
      <c r="X88" s="28"/>
      <c r="Y88" s="115"/>
      <c r="Z88" s="115"/>
    </row>
    <row r="89" spans="1:26" ht="16.5" thickBot="1">
      <c r="A89" s="111">
        <v>330</v>
      </c>
      <c r="B89" s="166" t="s">
        <v>151</v>
      </c>
      <c r="C89" s="166" t="s">
        <v>152</v>
      </c>
      <c r="D89" s="167"/>
      <c r="E89" s="102">
        <f>+'[1]OTCHET'!E560+'[1]OTCHET'!E561+'[1]OTCHET'!E562+'[1]OTCHET'!E563+'[1]OTCHET'!E564+'[1]OTCHET'!E565+'[1]OTCHET'!E566</f>
        <v>0</v>
      </c>
      <c r="F89" s="66">
        <f t="shared" si="3"/>
        <v>-63412</v>
      </c>
      <c r="G89" s="102">
        <f>+'[1]OTCHET'!F560+'[1]OTCHET'!F561+'[1]OTCHET'!F562+'[1]OTCHET'!F563+'[1]OTCHET'!F564+'[1]OTCHET'!F565+'[1]OTCHET'!F566</f>
        <v>-50570</v>
      </c>
      <c r="H89" s="102">
        <f>+'[1]OTCHET'!G560+'[1]OTCHET'!G561+'[1]OTCHET'!G562+'[1]OTCHET'!G563+'[1]OTCHET'!G564+'[1]OTCHET'!G565+'[1]OTCHET'!G566</f>
        <v>-12842</v>
      </c>
      <c r="I89" s="103"/>
      <c r="J89" s="103"/>
      <c r="K89" s="103"/>
      <c r="L89" s="103"/>
      <c r="M89" s="103"/>
      <c r="N89" s="168"/>
      <c r="O89" s="115"/>
      <c r="P89" s="115"/>
      <c r="Q89" s="115"/>
      <c r="R89" s="115"/>
      <c r="S89" s="115"/>
      <c r="T89" s="115"/>
      <c r="U89" s="115"/>
      <c r="V89" s="116"/>
      <c r="W89" s="116"/>
      <c r="X89" s="28"/>
      <c r="Y89" s="115"/>
      <c r="Z89" s="115"/>
    </row>
    <row r="90" spans="1:26" ht="16.5" thickBot="1">
      <c r="A90" s="111">
        <v>335</v>
      </c>
      <c r="B90" s="82" t="s">
        <v>153</v>
      </c>
      <c r="C90" s="82" t="s">
        <v>154</v>
      </c>
      <c r="D90" s="169"/>
      <c r="E90" s="66">
        <f>+'[1]OTCHET'!E567</f>
        <v>0</v>
      </c>
      <c r="F90" s="66">
        <f t="shared" si="3"/>
        <v>-1</v>
      </c>
      <c r="G90" s="66">
        <f>+'[1]OTCHET'!F567</f>
        <v>0</v>
      </c>
      <c r="H90" s="66">
        <f>+'[1]OTCHET'!G567</f>
        <v>-1</v>
      </c>
      <c r="I90" s="170"/>
      <c r="J90" s="170"/>
      <c r="K90" s="170"/>
      <c r="L90" s="170"/>
      <c r="M90" s="170"/>
      <c r="N90" s="168"/>
      <c r="O90" s="115"/>
      <c r="P90" s="115"/>
      <c r="Q90" s="115"/>
      <c r="R90" s="115"/>
      <c r="S90" s="115"/>
      <c r="T90" s="115"/>
      <c r="U90" s="115"/>
      <c r="V90" s="116"/>
      <c r="W90" s="116"/>
      <c r="X90" s="28"/>
      <c r="Y90" s="115"/>
      <c r="Z90" s="115"/>
    </row>
    <row r="91" spans="1:26" ht="16.5" thickBot="1">
      <c r="A91" s="111">
        <v>340</v>
      </c>
      <c r="B91" s="108" t="s">
        <v>155</v>
      </c>
      <c r="C91" s="70" t="s">
        <v>156</v>
      </c>
      <c r="D91" s="83"/>
      <c r="E91" s="66">
        <f>+'[1]OTCHET'!E574+'[1]OTCHET'!E575</f>
        <v>472416</v>
      </c>
      <c r="F91" s="66">
        <f t="shared" si="3"/>
        <v>472416</v>
      </c>
      <c r="G91" s="66">
        <f>+'[1]OTCHET'!F574+'[1]OTCHET'!F575</f>
        <v>472416</v>
      </c>
      <c r="H91" s="66">
        <f>+'[1]OTCHET'!G574+'[1]OTCHET'!G575</f>
        <v>0</v>
      </c>
      <c r="I91" s="170"/>
      <c r="J91" s="170"/>
      <c r="K91" s="170"/>
      <c r="L91" s="170"/>
      <c r="M91" s="170"/>
      <c r="N91" s="168"/>
      <c r="O91" s="115"/>
      <c r="P91" s="115"/>
      <c r="Q91" s="115"/>
      <c r="R91" s="115"/>
      <c r="S91" s="115"/>
      <c r="T91" s="115"/>
      <c r="U91" s="115"/>
      <c r="V91" s="116"/>
      <c r="W91" s="116"/>
      <c r="X91" s="28"/>
      <c r="Y91" s="115"/>
      <c r="Z91" s="115"/>
    </row>
    <row r="92" spans="1:26" ht="16.5" thickBot="1">
      <c r="A92" s="111">
        <v>345</v>
      </c>
      <c r="B92" s="108" t="s">
        <v>157</v>
      </c>
      <c r="C92" s="166" t="s">
        <v>158</v>
      </c>
      <c r="D92" s="83"/>
      <c r="E92" s="66">
        <f>+'[1]OTCHET'!E576+'[1]OTCHET'!E577</f>
        <v>0</v>
      </c>
      <c r="F92" s="66">
        <f t="shared" si="3"/>
        <v>-372089</v>
      </c>
      <c r="G92" s="66">
        <f>+'[1]OTCHET'!F576+'[1]OTCHET'!F577</f>
        <v>-372089</v>
      </c>
      <c r="H92" s="66">
        <f>+'[1]OTCHET'!G576+'[1]OTCHET'!G577</f>
        <v>0</v>
      </c>
      <c r="I92" s="170"/>
      <c r="J92" s="170"/>
      <c r="K92" s="170"/>
      <c r="L92" s="170"/>
      <c r="M92" s="170"/>
      <c r="N92" s="168"/>
      <c r="O92" s="115"/>
      <c r="P92" s="115"/>
      <c r="Q92" s="115"/>
      <c r="R92" s="115"/>
      <c r="S92" s="115"/>
      <c r="T92" s="115"/>
      <c r="U92" s="115"/>
      <c r="V92" s="116"/>
      <c r="W92" s="116"/>
      <c r="X92" s="28"/>
      <c r="Y92" s="115"/>
      <c r="Z92" s="115"/>
    </row>
    <row r="93" spans="1:26" ht="16.5" thickBot="1">
      <c r="A93" s="111">
        <v>350</v>
      </c>
      <c r="B93" s="108" t="s">
        <v>159</v>
      </c>
      <c r="C93" s="108" t="s">
        <v>160</v>
      </c>
      <c r="D93" s="83"/>
      <c r="E93" s="66">
        <f>'[1]OTCHET'!E578</f>
        <v>0</v>
      </c>
      <c r="F93" s="66">
        <f t="shared" si="3"/>
        <v>0</v>
      </c>
      <c r="G93" s="66">
        <f>'[1]OTCHET'!F578</f>
        <v>0</v>
      </c>
      <c r="H93" s="66">
        <f>'[1]OTCHET'!G578</f>
        <v>0</v>
      </c>
      <c r="I93" s="170"/>
      <c r="J93" s="170"/>
      <c r="K93" s="170"/>
      <c r="L93" s="170"/>
      <c r="M93" s="170"/>
      <c r="N93" s="168"/>
      <c r="O93" s="115"/>
      <c r="P93" s="115"/>
      <c r="Q93" s="115"/>
      <c r="R93" s="115"/>
      <c r="S93" s="115"/>
      <c r="T93" s="115"/>
      <c r="U93" s="115"/>
      <c r="V93" s="116"/>
      <c r="W93" s="116"/>
      <c r="X93" s="28"/>
      <c r="Y93" s="115"/>
      <c r="Z93" s="115"/>
    </row>
    <row r="94" spans="1:26" ht="16.5" thickBot="1">
      <c r="A94" s="111">
        <v>355</v>
      </c>
      <c r="B94" s="108" t="s">
        <v>161</v>
      </c>
      <c r="C94" s="108" t="s">
        <v>162</v>
      </c>
      <c r="D94" s="83"/>
      <c r="E94" s="66">
        <f>+'[1]OTCHET'!E581</f>
        <v>0</v>
      </c>
      <c r="F94" s="66">
        <f t="shared" si="3"/>
        <v>0</v>
      </c>
      <c r="G94" s="66">
        <f>+'[1]OTCHET'!F581</f>
        <v>0</v>
      </c>
      <c r="H94" s="66">
        <f>+'[1]OTCHET'!G581</f>
        <v>0</v>
      </c>
      <c r="I94" s="170"/>
      <c r="J94" s="170"/>
      <c r="K94" s="170"/>
      <c r="L94" s="170"/>
      <c r="M94" s="170"/>
      <c r="N94" s="168"/>
      <c r="O94" s="115"/>
      <c r="P94" s="115"/>
      <c r="Q94" s="115"/>
      <c r="R94" s="115"/>
      <c r="S94" s="115"/>
      <c r="T94" s="115"/>
      <c r="U94" s="115"/>
      <c r="V94" s="116"/>
      <c r="W94" s="116"/>
      <c r="X94" s="28"/>
      <c r="Y94" s="115"/>
      <c r="Z94" s="115"/>
    </row>
    <row r="95" spans="2:26" ht="16.5" hidden="1" thickBot="1">
      <c r="B95" s="171" t="s">
        <v>163</v>
      </c>
      <c r="C95" s="171"/>
      <c r="D95" s="171"/>
      <c r="E95" s="170"/>
      <c r="F95" s="170"/>
      <c r="G95" s="170"/>
      <c r="H95" s="170"/>
      <c r="I95" s="170"/>
      <c r="J95" s="170"/>
      <c r="K95" s="170"/>
      <c r="L95" s="170"/>
      <c r="M95" s="170"/>
      <c r="N95" s="168"/>
      <c r="O95" s="115"/>
      <c r="P95" s="115"/>
      <c r="Q95" s="115"/>
      <c r="R95" s="115"/>
      <c r="S95" s="115"/>
      <c r="T95" s="115"/>
      <c r="U95" s="115"/>
      <c r="V95" s="116"/>
      <c r="W95" s="116"/>
      <c r="X95" s="28"/>
      <c r="Y95" s="115"/>
      <c r="Z95" s="115"/>
    </row>
    <row r="96" spans="2:26" ht="16.5" hidden="1" thickBot="1">
      <c r="B96" s="171" t="s">
        <v>164</v>
      </c>
      <c r="C96" s="171"/>
      <c r="D96" s="171"/>
      <c r="E96" s="67"/>
      <c r="F96" s="67"/>
      <c r="G96" s="67"/>
      <c r="H96" s="67"/>
      <c r="I96" s="67"/>
      <c r="J96" s="67"/>
      <c r="K96" s="67"/>
      <c r="L96" s="67"/>
      <c r="M96" s="67"/>
      <c r="N96" s="168"/>
      <c r="O96" s="115"/>
      <c r="P96" s="115"/>
      <c r="Q96" s="115"/>
      <c r="R96" s="115"/>
      <c r="S96" s="115"/>
      <c r="T96" s="115"/>
      <c r="U96" s="115"/>
      <c r="V96" s="116"/>
      <c r="W96" s="116"/>
      <c r="X96" s="28"/>
      <c r="Y96" s="115"/>
      <c r="Z96" s="115"/>
    </row>
    <row r="97" spans="2:26" ht="16.5" hidden="1" thickBot="1">
      <c r="B97" s="171" t="s">
        <v>165</v>
      </c>
      <c r="C97" s="171"/>
      <c r="D97" s="171"/>
      <c r="E97" s="170"/>
      <c r="F97" s="170"/>
      <c r="G97" s="170"/>
      <c r="H97" s="170"/>
      <c r="I97" s="170"/>
      <c r="J97" s="172"/>
      <c r="K97" s="172"/>
      <c r="L97" s="172"/>
      <c r="M97" s="172"/>
      <c r="N97" s="168"/>
      <c r="O97" s="115"/>
      <c r="P97" s="115"/>
      <c r="Q97" s="115"/>
      <c r="R97" s="115"/>
      <c r="S97" s="115"/>
      <c r="T97" s="115"/>
      <c r="U97" s="115"/>
      <c r="V97" s="116"/>
      <c r="W97" s="116"/>
      <c r="X97" s="28"/>
      <c r="Y97" s="115"/>
      <c r="Z97" s="115"/>
    </row>
    <row r="98" spans="2:26" ht="16.5" hidden="1" thickBot="1">
      <c r="B98" s="173" t="s">
        <v>166</v>
      </c>
      <c r="C98" s="174"/>
      <c r="D98" s="174"/>
      <c r="E98" s="170"/>
      <c r="F98" s="170"/>
      <c r="G98" s="170"/>
      <c r="H98" s="170"/>
      <c r="I98" s="170"/>
      <c r="J98" s="172"/>
      <c r="K98" s="172"/>
      <c r="L98" s="172"/>
      <c r="M98" s="172"/>
      <c r="N98" s="168"/>
      <c r="O98" s="115"/>
      <c r="P98" s="115"/>
      <c r="Q98" s="115"/>
      <c r="R98" s="115"/>
      <c r="S98" s="115"/>
      <c r="T98" s="115"/>
      <c r="U98" s="115"/>
      <c r="V98" s="116"/>
      <c r="W98" s="116"/>
      <c r="X98" s="28"/>
      <c r="Y98" s="115"/>
      <c r="Z98" s="115"/>
    </row>
    <row r="99" spans="2:26" ht="16.5" hidden="1" thickBot="1">
      <c r="B99" s="173"/>
      <c r="C99" s="173"/>
      <c r="D99" s="173"/>
      <c r="E99" s="175"/>
      <c r="F99" s="175"/>
      <c r="G99" s="175"/>
      <c r="H99" s="175"/>
      <c r="I99" s="175"/>
      <c r="J99" s="175"/>
      <c r="K99" s="176"/>
      <c r="L99" s="176"/>
      <c r="M99" s="176"/>
      <c r="N99" s="119"/>
      <c r="O99" s="76"/>
      <c r="P99" s="76"/>
      <c r="Q99" s="76"/>
      <c r="R99" s="76"/>
      <c r="S99" s="76"/>
      <c r="T99" s="76"/>
      <c r="U99" s="76"/>
      <c r="V99" s="116"/>
      <c r="W99" s="116"/>
      <c r="X99" s="28"/>
      <c r="Y99" s="76"/>
      <c r="Z99" s="76"/>
    </row>
    <row r="100" spans="2:26" ht="16.5" hidden="1" thickBot="1">
      <c r="B100" s="174" t="s">
        <v>167</v>
      </c>
      <c r="C100" s="174"/>
      <c r="D100" s="174"/>
      <c r="E100" s="177"/>
      <c r="F100" s="177"/>
      <c r="G100" s="177"/>
      <c r="H100" s="177"/>
      <c r="I100" s="177"/>
      <c r="J100" s="177"/>
      <c r="K100" s="177"/>
      <c r="L100" s="177"/>
      <c r="M100" s="177"/>
      <c r="N100" s="119"/>
      <c r="O100" s="76"/>
      <c r="P100" s="76"/>
      <c r="Q100" s="76"/>
      <c r="R100" s="76"/>
      <c r="S100" s="76"/>
      <c r="T100" s="76"/>
      <c r="U100" s="76"/>
      <c r="V100" s="116"/>
      <c r="W100" s="116"/>
      <c r="X100" s="28"/>
      <c r="Y100" s="76"/>
      <c r="Z100" s="76"/>
    </row>
    <row r="101" spans="2:26" ht="16.5" hidden="1" thickBot="1">
      <c r="B101" s="171" t="s">
        <v>165</v>
      </c>
      <c r="C101" s="171"/>
      <c r="D101" s="171"/>
      <c r="E101" s="175"/>
      <c r="F101" s="178"/>
      <c r="G101" s="178"/>
      <c r="H101" s="178"/>
      <c r="I101" s="175"/>
      <c r="J101" s="175"/>
      <c r="K101" s="176"/>
      <c r="L101" s="176"/>
      <c r="M101" s="176"/>
      <c r="N101" s="119"/>
      <c r="O101" s="76"/>
      <c r="P101" s="76"/>
      <c r="Q101" s="76"/>
      <c r="R101" s="76"/>
      <c r="S101" s="76"/>
      <c r="T101" s="76"/>
      <c r="U101" s="76"/>
      <c r="V101" s="116"/>
      <c r="W101" s="116"/>
      <c r="X101" s="28"/>
      <c r="Y101" s="76"/>
      <c r="Z101" s="76"/>
    </row>
    <row r="102" spans="2:26" ht="16.5" hidden="1" thickBot="1">
      <c r="B102" s="173" t="s">
        <v>166</v>
      </c>
      <c r="C102" s="173"/>
      <c r="D102" s="173"/>
      <c r="E102" s="175"/>
      <c r="F102" s="178"/>
      <c r="G102" s="178"/>
      <c r="H102" s="178"/>
      <c r="I102" s="175"/>
      <c r="J102" s="175"/>
      <c r="K102" s="176"/>
      <c r="L102" s="176"/>
      <c r="M102" s="175"/>
      <c r="N102" s="179"/>
      <c r="O102" s="76"/>
      <c r="P102" s="76"/>
      <c r="Q102" s="76"/>
      <c r="R102" s="76"/>
      <c r="S102" s="76"/>
      <c r="T102" s="76"/>
      <c r="U102" s="76"/>
      <c r="V102" s="116"/>
      <c r="W102" s="116"/>
      <c r="X102" s="28"/>
      <c r="Y102" s="76"/>
      <c r="Z102" s="76"/>
    </row>
    <row r="103" spans="2:26" ht="15.75" hidden="1">
      <c r="B103" s="180"/>
      <c r="C103" s="180"/>
      <c r="D103" s="180"/>
      <c r="E103" s="181"/>
      <c r="F103" s="181"/>
      <c r="G103" s="181"/>
      <c r="H103" s="181"/>
      <c r="I103" s="181"/>
      <c r="J103" s="181"/>
      <c r="K103" s="181"/>
      <c r="L103" s="181"/>
      <c r="M103" s="181"/>
      <c r="N103" s="179"/>
      <c r="O103" s="76"/>
      <c r="P103" s="76"/>
      <c r="Q103" s="76"/>
      <c r="R103" s="76"/>
      <c r="S103" s="76"/>
      <c r="T103" s="76"/>
      <c r="U103" s="76"/>
      <c r="V103" s="116"/>
      <c r="W103" s="116"/>
      <c r="X103" s="28"/>
      <c r="Y103" s="76"/>
      <c r="Z103" s="76"/>
    </row>
    <row r="104" spans="2:26" ht="15.75" hidden="1">
      <c r="B104" s="180"/>
      <c r="C104" s="180"/>
      <c r="D104" s="180"/>
      <c r="E104" s="181"/>
      <c r="F104" s="181"/>
      <c r="G104" s="181"/>
      <c r="H104" s="181"/>
      <c r="I104" s="181"/>
      <c r="J104" s="181"/>
      <c r="K104" s="181"/>
      <c r="L104" s="181"/>
      <c r="M104" s="181"/>
      <c r="N104" s="179"/>
      <c r="O104" s="76"/>
      <c r="P104" s="76"/>
      <c r="Q104" s="76"/>
      <c r="R104" s="76"/>
      <c r="S104" s="76"/>
      <c r="T104" s="76"/>
      <c r="U104" s="76"/>
      <c r="V104" s="116"/>
      <c r="W104" s="116"/>
      <c r="X104" s="28"/>
      <c r="Y104" s="76"/>
      <c r="Z104" s="76"/>
    </row>
    <row r="105" spans="2:26" ht="15.75" hidden="1">
      <c r="B105" s="180"/>
      <c r="C105" s="180"/>
      <c r="D105" s="180"/>
      <c r="E105" s="181"/>
      <c r="F105" s="181"/>
      <c r="G105" s="181"/>
      <c r="H105" s="181"/>
      <c r="I105" s="181"/>
      <c r="J105" s="181"/>
      <c r="K105" s="181"/>
      <c r="L105" s="181"/>
      <c r="M105" s="181"/>
      <c r="N105" s="179"/>
      <c r="O105" s="76"/>
      <c r="P105" s="76"/>
      <c r="Q105" s="76"/>
      <c r="R105" s="76"/>
      <c r="S105" s="76"/>
      <c r="T105" s="76"/>
      <c r="U105" s="76"/>
      <c r="V105" s="116"/>
      <c r="W105" s="116"/>
      <c r="X105" s="28"/>
      <c r="Y105" s="76"/>
      <c r="Z105" s="76"/>
    </row>
    <row r="106" spans="2:26" ht="15.75" hidden="1">
      <c r="B106" s="180"/>
      <c r="C106" s="180"/>
      <c r="D106" s="180"/>
      <c r="E106" s="181"/>
      <c r="F106" s="181"/>
      <c r="G106" s="181"/>
      <c r="H106" s="181"/>
      <c r="I106" s="181"/>
      <c r="J106" s="181"/>
      <c r="K106" s="181"/>
      <c r="L106" s="181"/>
      <c r="M106" s="181"/>
      <c r="N106" s="179"/>
      <c r="O106" s="76"/>
      <c r="P106" s="76"/>
      <c r="Q106" s="76"/>
      <c r="R106" s="76"/>
      <c r="S106" s="76"/>
      <c r="T106" s="76"/>
      <c r="U106" s="76"/>
      <c r="V106" s="116"/>
      <c r="W106" s="116"/>
      <c r="X106" s="28"/>
      <c r="Y106" s="76"/>
      <c r="Z106" s="76"/>
    </row>
    <row r="107" spans="2:26" ht="15.75" hidden="1">
      <c r="B107" s="180"/>
      <c r="C107" s="180"/>
      <c r="D107" s="180"/>
      <c r="E107" s="182"/>
      <c r="F107" s="182"/>
      <c r="G107" s="182"/>
      <c r="H107" s="182"/>
      <c r="I107" s="181"/>
      <c r="J107" s="181"/>
      <c r="K107" s="181"/>
      <c r="L107" s="181"/>
      <c r="M107" s="181"/>
      <c r="N107" s="179"/>
      <c r="O107" s="76"/>
      <c r="P107" s="76"/>
      <c r="Q107" s="76"/>
      <c r="R107" s="76"/>
      <c r="S107" s="76"/>
      <c r="T107" s="76"/>
      <c r="U107" s="76"/>
      <c r="V107" s="116"/>
      <c r="W107" s="116"/>
      <c r="X107" s="28"/>
      <c r="Y107" s="76"/>
      <c r="Z107" s="76"/>
    </row>
    <row r="108" spans="2:26" ht="15.75">
      <c r="B108" s="180"/>
      <c r="C108" s="180"/>
      <c r="D108" s="180"/>
      <c r="E108" s="182"/>
      <c r="F108" s="182"/>
      <c r="G108" s="182"/>
      <c r="H108" s="182"/>
      <c r="I108" s="181"/>
      <c r="J108" s="181"/>
      <c r="K108" s="181"/>
      <c r="L108" s="181"/>
      <c r="M108" s="181"/>
      <c r="N108" s="179"/>
      <c r="O108" s="76"/>
      <c r="P108" s="76"/>
      <c r="Q108" s="76"/>
      <c r="R108" s="76"/>
      <c r="S108" s="76"/>
      <c r="T108" s="76"/>
      <c r="U108" s="76"/>
      <c r="V108" s="116"/>
      <c r="W108" s="116"/>
      <c r="X108" s="28"/>
      <c r="Y108" s="76"/>
      <c r="Z108" s="76"/>
    </row>
    <row r="109" spans="2:26" ht="15.75">
      <c r="B109" s="180"/>
      <c r="C109" s="183"/>
      <c r="D109" s="180"/>
      <c r="E109" s="182"/>
      <c r="F109" s="182"/>
      <c r="G109" s="182"/>
      <c r="H109" s="182"/>
      <c r="I109" s="181"/>
      <c r="J109" s="181"/>
      <c r="K109" s="181"/>
      <c r="L109" s="181"/>
      <c r="M109" s="181"/>
      <c r="N109" s="179"/>
      <c r="O109" s="76"/>
      <c r="P109" s="76"/>
      <c r="Q109" s="76"/>
      <c r="R109" s="76"/>
      <c r="S109" s="76"/>
      <c r="T109" s="76"/>
      <c r="U109" s="76"/>
      <c r="V109" s="116"/>
      <c r="W109" s="116"/>
      <c r="X109" s="28"/>
      <c r="Y109" s="76"/>
      <c r="Z109" s="76"/>
    </row>
    <row r="110" spans="2:26" ht="15.75">
      <c r="B110" s="180"/>
      <c r="C110" s="180"/>
      <c r="D110" s="180"/>
      <c r="E110" s="182"/>
      <c r="F110" s="182"/>
      <c r="G110" s="182"/>
      <c r="H110" s="182"/>
      <c r="I110" s="181"/>
      <c r="J110" s="181"/>
      <c r="K110" s="181"/>
      <c r="L110" s="181"/>
      <c r="M110" s="181"/>
      <c r="N110" s="179"/>
      <c r="O110" s="76"/>
      <c r="P110" s="76"/>
      <c r="Q110" s="76"/>
      <c r="R110" s="76"/>
      <c r="S110" s="76"/>
      <c r="T110" s="76"/>
      <c r="U110" s="76"/>
      <c r="V110" s="116"/>
      <c r="W110" s="116"/>
      <c r="X110" s="28"/>
      <c r="Y110" s="76"/>
      <c r="Z110" s="76"/>
    </row>
    <row r="111" spans="2:26" ht="15.75">
      <c r="B111" s="184" t="s">
        <v>168</v>
      </c>
      <c r="C111" s="184"/>
      <c r="D111" s="184"/>
      <c r="E111" s="185" t="s">
        <v>169</v>
      </c>
      <c r="F111" s="186"/>
      <c r="G111" s="186"/>
      <c r="H111" s="186"/>
      <c r="I111" s="186"/>
      <c r="J111" s="181"/>
      <c r="K111" s="181"/>
      <c r="L111" s="181"/>
      <c r="M111" s="181"/>
      <c r="N111" s="179"/>
      <c r="O111" s="76"/>
      <c r="P111" s="76"/>
      <c r="Q111" s="76"/>
      <c r="R111" s="76"/>
      <c r="S111" s="76"/>
      <c r="T111" s="76"/>
      <c r="U111" s="76"/>
      <c r="V111" s="116"/>
      <c r="W111" s="116"/>
      <c r="X111" s="28"/>
      <c r="Y111" s="76"/>
      <c r="Z111" s="76"/>
    </row>
    <row r="112" spans="2:26" ht="15.75">
      <c r="B112" s="187" t="s">
        <v>170</v>
      </c>
      <c r="C112" s="187"/>
      <c r="D112" s="187"/>
      <c r="E112" s="187" t="s">
        <v>171</v>
      </c>
      <c r="F112" s="186"/>
      <c r="G112" s="186"/>
      <c r="H112" s="186"/>
      <c r="I112" s="186"/>
      <c r="J112" s="181"/>
      <c r="K112" s="181"/>
      <c r="L112" s="181"/>
      <c r="M112" s="181"/>
      <c r="N112" s="179"/>
      <c r="O112" s="76"/>
      <c r="P112" s="76"/>
      <c r="Q112" s="76"/>
      <c r="R112" s="76"/>
      <c r="S112" s="76"/>
      <c r="T112" s="76"/>
      <c r="U112" s="76"/>
      <c r="V112" s="116"/>
      <c r="W112" s="116"/>
      <c r="X112" s="28"/>
      <c r="Y112" s="76"/>
      <c r="Z112" s="76"/>
    </row>
    <row r="113" spans="2:26" ht="15.75">
      <c r="B113" s="188" t="s">
        <v>172</v>
      </c>
      <c r="C113" s="188"/>
      <c r="D113" s="188"/>
      <c r="E113" s="185" t="s">
        <v>173</v>
      </c>
      <c r="F113" s="186"/>
      <c r="G113" s="186"/>
      <c r="H113" s="186"/>
      <c r="I113" s="186"/>
      <c r="J113" s="181"/>
      <c r="K113" s="181"/>
      <c r="L113" s="181"/>
      <c r="M113" s="181"/>
      <c r="N113" s="179"/>
      <c r="O113" s="76"/>
      <c r="P113" s="76"/>
      <c r="Q113" s="76"/>
      <c r="R113" s="76"/>
      <c r="S113" s="76"/>
      <c r="T113" s="76"/>
      <c r="U113" s="76"/>
      <c r="V113" s="116"/>
      <c r="W113" s="116"/>
      <c r="X113" s="28"/>
      <c r="Y113" s="76"/>
      <c r="Z113" s="76"/>
    </row>
    <row r="114" spans="2:26" ht="15.75">
      <c r="B114" s="188"/>
      <c r="C114" s="188"/>
      <c r="D114" s="188"/>
      <c r="E114" s="187" t="s">
        <v>174</v>
      </c>
      <c r="F114" s="186"/>
      <c r="G114" s="186"/>
      <c r="H114" s="186"/>
      <c r="I114" s="186"/>
      <c r="J114" s="186"/>
      <c r="K114" s="186"/>
      <c r="L114" s="186"/>
      <c r="M114" s="186"/>
      <c r="N114" s="76"/>
      <c r="O114" s="76"/>
      <c r="P114" s="76"/>
      <c r="Q114" s="76"/>
      <c r="R114" s="76"/>
      <c r="S114" s="76"/>
      <c r="T114" s="76"/>
      <c r="U114" s="76"/>
      <c r="V114" s="116"/>
      <c r="W114" s="116"/>
      <c r="X114" s="28"/>
      <c r="Y114" s="76"/>
      <c r="Z114" s="76"/>
    </row>
    <row r="115" spans="2:26" ht="15.75">
      <c r="B115" s="26" t="s">
        <v>175</v>
      </c>
      <c r="C115" s="26"/>
      <c r="D115" s="26"/>
      <c r="E115" s="186"/>
      <c r="F115" s="186"/>
      <c r="G115" s="186"/>
      <c r="H115" s="186"/>
      <c r="I115" s="186"/>
      <c r="J115" s="186"/>
      <c r="K115" s="186"/>
      <c r="L115" s="186"/>
      <c r="M115" s="186"/>
      <c r="N115" s="76"/>
      <c r="O115" s="76"/>
      <c r="P115" s="76"/>
      <c r="Q115" s="76"/>
      <c r="R115" s="76"/>
      <c r="S115" s="76"/>
      <c r="T115" s="76"/>
      <c r="U115" s="76"/>
      <c r="V115" s="116"/>
      <c r="W115" s="116"/>
      <c r="X115" s="28"/>
      <c r="Y115" s="76"/>
      <c r="Z115" s="76"/>
    </row>
    <row r="116" spans="2:26" ht="15.75">
      <c r="B116" s="188" t="s">
        <v>176</v>
      </c>
      <c r="C116" s="188"/>
      <c r="D116" s="188"/>
      <c r="E116" s="186"/>
      <c r="F116" s="186"/>
      <c r="G116" s="186"/>
      <c r="H116" s="186"/>
      <c r="I116" s="186"/>
      <c r="J116" s="186"/>
      <c r="K116" s="186"/>
      <c r="L116" s="186"/>
      <c r="M116" s="186"/>
      <c r="N116" s="76"/>
      <c r="O116" s="76"/>
      <c r="P116" s="76"/>
      <c r="Q116" s="76"/>
      <c r="R116" s="76"/>
      <c r="S116" s="76"/>
      <c r="T116" s="76"/>
      <c r="U116" s="76"/>
      <c r="V116" s="116"/>
      <c r="W116" s="116"/>
      <c r="X116" s="28"/>
      <c r="Y116" s="76"/>
      <c r="Z116" s="76"/>
    </row>
    <row r="117" spans="2:26" ht="15.75">
      <c r="B117" s="188" t="s">
        <v>177</v>
      </c>
      <c r="C117" s="188"/>
      <c r="D117" s="188"/>
      <c r="E117" s="186"/>
      <c r="F117" s="186"/>
      <c r="G117" s="186"/>
      <c r="H117" s="186"/>
      <c r="I117" s="186"/>
      <c r="J117" s="186"/>
      <c r="K117" s="186"/>
      <c r="L117" s="186"/>
      <c r="M117" s="186"/>
      <c r="N117" s="76"/>
      <c r="O117" s="76"/>
      <c r="P117" s="76"/>
      <c r="Q117" s="76"/>
      <c r="R117" s="76"/>
      <c r="S117" s="76"/>
      <c r="T117" s="76"/>
      <c r="U117" s="76"/>
      <c r="V117" s="116"/>
      <c r="W117" s="116"/>
      <c r="X117" s="28"/>
      <c r="Y117" s="76"/>
      <c r="Z117" s="76"/>
    </row>
    <row r="118" spans="2:26" ht="15.75">
      <c r="B118" s="188" t="s">
        <v>178</v>
      </c>
      <c r="C118" s="188"/>
      <c r="D118" s="188"/>
      <c r="E118" s="186"/>
      <c r="F118" s="186"/>
      <c r="G118" s="186"/>
      <c r="H118" s="186"/>
      <c r="I118" s="186"/>
      <c r="J118" s="186"/>
      <c r="K118" s="186"/>
      <c r="L118" s="186"/>
      <c r="M118" s="186"/>
      <c r="N118" s="76"/>
      <c r="O118" s="76"/>
      <c r="P118" s="76"/>
      <c r="Q118" s="76"/>
      <c r="R118" s="76"/>
      <c r="S118" s="76"/>
      <c r="T118" s="76"/>
      <c r="U118" s="76"/>
      <c r="V118" s="116"/>
      <c r="W118" s="116"/>
      <c r="X118" s="28"/>
      <c r="Y118" s="76"/>
      <c r="Z118" s="76"/>
    </row>
    <row r="119" spans="2:26" ht="15.75">
      <c r="B119" s="188" t="s">
        <v>179</v>
      </c>
      <c r="C119" s="188"/>
      <c r="D119" s="188"/>
      <c r="E119" s="186"/>
      <c r="F119" s="186"/>
      <c r="G119" s="186"/>
      <c r="H119" s="186"/>
      <c r="I119" s="186"/>
      <c r="J119" s="186"/>
      <c r="K119" s="186"/>
      <c r="L119" s="186"/>
      <c r="M119" s="186"/>
      <c r="N119" s="76"/>
      <c r="O119" s="76"/>
      <c r="P119" s="76"/>
      <c r="Q119" s="76"/>
      <c r="R119" s="76"/>
      <c r="S119" s="76"/>
      <c r="T119" s="76"/>
      <c r="U119" s="76"/>
      <c r="V119" s="116"/>
      <c r="W119" s="116"/>
      <c r="X119" s="28"/>
      <c r="Y119" s="76"/>
      <c r="Z119" s="76"/>
    </row>
    <row r="120" spans="2:26" ht="15.75">
      <c r="B120" s="180" t="s">
        <v>180</v>
      </c>
      <c r="C120" s="188"/>
      <c r="D120" s="188"/>
      <c r="E120" s="186"/>
      <c r="F120" s="186"/>
      <c r="G120" s="186"/>
      <c r="H120" s="186"/>
      <c r="I120" s="186"/>
      <c r="J120" s="186"/>
      <c r="K120" s="186"/>
      <c r="L120" s="186"/>
      <c r="M120" s="186"/>
      <c r="N120" s="76"/>
      <c r="O120" s="76"/>
      <c r="P120" s="76"/>
      <c r="Q120" s="76"/>
      <c r="R120" s="76"/>
      <c r="S120" s="76"/>
      <c r="T120" s="76"/>
      <c r="U120" s="76"/>
      <c r="V120" s="116"/>
      <c r="W120" s="116"/>
      <c r="X120" s="28"/>
      <c r="Y120" s="76"/>
      <c r="Z120" s="76"/>
    </row>
    <row r="121" spans="2:26" ht="15.75" hidden="1">
      <c r="B121" s="180"/>
      <c r="C121" s="180"/>
      <c r="D121" s="180"/>
      <c r="E121" s="186"/>
      <c r="F121" s="186"/>
      <c r="G121" s="186"/>
      <c r="H121" s="186"/>
      <c r="I121" s="186"/>
      <c r="J121" s="186"/>
      <c r="K121" s="186"/>
      <c r="L121" s="186"/>
      <c r="M121" s="186"/>
      <c r="N121" s="76"/>
      <c r="O121" s="76"/>
      <c r="P121" s="76"/>
      <c r="Q121" s="76"/>
      <c r="R121" s="76"/>
      <c r="S121" s="76"/>
      <c r="T121" s="76"/>
      <c r="U121" s="76"/>
      <c r="V121" s="116"/>
      <c r="W121" s="116"/>
      <c r="X121" s="28"/>
      <c r="Y121" s="76"/>
      <c r="Z121" s="76"/>
    </row>
    <row r="122" spans="2:26" ht="15.75" hidden="1">
      <c r="B122" s="188"/>
      <c r="C122" s="188"/>
      <c r="D122" s="188"/>
      <c r="E122" s="186"/>
      <c r="F122" s="186"/>
      <c r="G122" s="186"/>
      <c r="H122" s="186"/>
      <c r="I122" s="186"/>
      <c r="J122" s="186"/>
      <c r="K122" s="186"/>
      <c r="L122" s="186"/>
      <c r="M122" s="186"/>
      <c r="N122" s="76"/>
      <c r="O122" s="76"/>
      <c r="P122" s="76"/>
      <c r="Q122" s="76"/>
      <c r="R122" s="76"/>
      <c r="S122" s="76"/>
      <c r="T122" s="76"/>
      <c r="U122" s="76"/>
      <c r="V122" s="116"/>
      <c r="W122" s="116"/>
      <c r="X122" s="28"/>
      <c r="Y122" s="76"/>
      <c r="Z122" s="76"/>
    </row>
    <row r="123" spans="2:26" ht="15.75">
      <c r="B123" s="188"/>
      <c r="C123" s="188"/>
      <c r="D123" s="188"/>
      <c r="E123" s="186"/>
      <c r="F123" s="186"/>
      <c r="G123" s="186"/>
      <c r="H123" s="186"/>
      <c r="I123" s="186"/>
      <c r="J123" s="186"/>
      <c r="K123" s="186"/>
      <c r="L123" s="186"/>
      <c r="M123" s="186"/>
      <c r="N123" s="76"/>
      <c r="O123" s="76"/>
      <c r="P123" s="76"/>
      <c r="Q123" s="76"/>
      <c r="R123" s="76"/>
      <c r="S123" s="76"/>
      <c r="T123" s="76"/>
      <c r="U123" s="76"/>
      <c r="V123" s="116"/>
      <c r="W123" s="116"/>
      <c r="X123" s="28"/>
      <c r="Y123" s="76"/>
      <c r="Z123" s="76"/>
    </row>
    <row r="124" spans="2:26" ht="15.75" hidden="1">
      <c r="B124" s="180"/>
      <c r="C124" s="180"/>
      <c r="D124" s="180"/>
      <c r="E124" s="186"/>
      <c r="F124" s="186"/>
      <c r="G124" s="186"/>
      <c r="H124" s="186"/>
      <c r="I124" s="186"/>
      <c r="J124" s="186"/>
      <c r="K124" s="186"/>
      <c r="L124" s="186"/>
      <c r="M124" s="186"/>
      <c r="N124" s="76"/>
      <c r="O124" s="76"/>
      <c r="P124" s="76"/>
      <c r="Q124" s="76"/>
      <c r="R124" s="76"/>
      <c r="S124" s="76"/>
      <c r="T124" s="76"/>
      <c r="U124" s="76"/>
      <c r="V124" s="116"/>
      <c r="W124" s="116"/>
      <c r="X124" s="28"/>
      <c r="Y124" s="76"/>
      <c r="Z124" s="76"/>
    </row>
    <row r="125" spans="2:26" ht="15.75" hidden="1">
      <c r="B125" s="180"/>
      <c r="C125" s="180"/>
      <c r="D125" s="180"/>
      <c r="E125" s="186"/>
      <c r="F125" s="186"/>
      <c r="G125" s="186"/>
      <c r="H125" s="186"/>
      <c r="I125" s="186"/>
      <c r="J125" s="186"/>
      <c r="K125" s="186"/>
      <c r="L125" s="186"/>
      <c r="M125" s="186"/>
      <c r="N125" s="76"/>
      <c r="O125" s="76"/>
      <c r="P125" s="76"/>
      <c r="Q125" s="76"/>
      <c r="R125" s="76"/>
      <c r="S125" s="76"/>
      <c r="T125" s="76"/>
      <c r="U125" s="76"/>
      <c r="V125" s="116"/>
      <c r="W125" s="116"/>
      <c r="X125" s="28"/>
      <c r="Y125" s="76"/>
      <c r="Z125" s="76"/>
    </row>
    <row r="126" spans="2:26" ht="15.75" hidden="1">
      <c r="B126" s="180"/>
      <c r="C126" s="180"/>
      <c r="D126" s="180"/>
      <c r="E126" s="186"/>
      <c r="F126" s="186"/>
      <c r="G126" s="186"/>
      <c r="H126" s="186"/>
      <c r="I126" s="186"/>
      <c r="J126" s="186"/>
      <c r="K126" s="186"/>
      <c r="L126" s="186"/>
      <c r="M126" s="186"/>
      <c r="N126" s="76"/>
      <c r="O126" s="76"/>
      <c r="P126" s="76"/>
      <c r="Q126" s="76"/>
      <c r="R126" s="76"/>
      <c r="S126" s="76"/>
      <c r="T126" s="76"/>
      <c r="U126" s="76"/>
      <c r="V126" s="116"/>
      <c r="W126" s="116"/>
      <c r="X126" s="28"/>
      <c r="Y126" s="76"/>
      <c r="Z126" s="76"/>
    </row>
    <row r="127" spans="2:26" ht="15.75" hidden="1">
      <c r="B127" s="180"/>
      <c r="C127" s="180"/>
      <c r="D127" s="180"/>
      <c r="E127" s="186"/>
      <c r="F127" s="186"/>
      <c r="G127" s="186"/>
      <c r="H127" s="186"/>
      <c r="I127" s="186"/>
      <c r="J127" s="186"/>
      <c r="K127" s="186"/>
      <c r="L127" s="186"/>
      <c r="M127" s="186"/>
      <c r="N127" s="76"/>
      <c r="O127" s="76"/>
      <c r="P127" s="76"/>
      <c r="Q127" s="76"/>
      <c r="R127" s="76"/>
      <c r="S127" s="76"/>
      <c r="T127" s="76"/>
      <c r="U127" s="76"/>
      <c r="V127" s="116"/>
      <c r="W127" s="116"/>
      <c r="X127" s="28"/>
      <c r="Y127" s="76"/>
      <c r="Z127" s="76"/>
    </row>
    <row r="128" spans="2:26" ht="15.75" hidden="1">
      <c r="B128" s="180"/>
      <c r="C128" s="180"/>
      <c r="D128" s="180"/>
      <c r="E128" s="186"/>
      <c r="F128" s="186"/>
      <c r="G128" s="186"/>
      <c r="H128" s="186"/>
      <c r="I128" s="186"/>
      <c r="J128" s="186"/>
      <c r="K128" s="186"/>
      <c r="L128" s="186"/>
      <c r="M128" s="186"/>
      <c r="N128" s="76"/>
      <c r="O128" s="76"/>
      <c r="P128" s="76"/>
      <c r="Q128" s="76"/>
      <c r="R128" s="76"/>
      <c r="S128" s="76"/>
      <c r="T128" s="76"/>
      <c r="U128" s="76"/>
      <c r="V128" s="116"/>
      <c r="W128" s="116"/>
      <c r="X128" s="28"/>
      <c r="Y128" s="76"/>
      <c r="Z128" s="76"/>
    </row>
    <row r="129" spans="2:26" ht="15.75" hidden="1">
      <c r="B129" s="180"/>
      <c r="C129" s="180"/>
      <c r="D129" s="180"/>
      <c r="E129" s="186"/>
      <c r="F129" s="186"/>
      <c r="G129" s="186"/>
      <c r="H129" s="186"/>
      <c r="I129" s="186"/>
      <c r="J129" s="186"/>
      <c r="K129" s="186"/>
      <c r="L129" s="186"/>
      <c r="M129" s="186"/>
      <c r="N129" s="76"/>
      <c r="O129" s="76"/>
      <c r="P129" s="76"/>
      <c r="Q129" s="76"/>
      <c r="R129" s="76"/>
      <c r="S129" s="76"/>
      <c r="T129" s="76"/>
      <c r="U129" s="76"/>
      <c r="V129" s="116"/>
      <c r="W129" s="116"/>
      <c r="X129" s="28"/>
      <c r="Y129" s="76"/>
      <c r="Z129" s="76"/>
    </row>
    <row r="130" spans="2:26" ht="15.75" hidden="1">
      <c r="B130" s="188"/>
      <c r="C130" s="188"/>
      <c r="D130" s="188"/>
      <c r="E130" s="186"/>
      <c r="F130" s="186"/>
      <c r="G130" s="186"/>
      <c r="H130" s="186"/>
      <c r="I130" s="186"/>
      <c r="J130" s="186"/>
      <c r="K130" s="186"/>
      <c r="L130" s="186"/>
      <c r="M130" s="186"/>
      <c r="N130" s="76"/>
      <c r="O130" s="76"/>
      <c r="P130" s="76"/>
      <c r="Q130" s="76"/>
      <c r="R130" s="76"/>
      <c r="S130" s="76"/>
      <c r="T130" s="76"/>
      <c r="U130" s="76"/>
      <c r="V130" s="116"/>
      <c r="W130" s="116"/>
      <c r="X130" s="28"/>
      <c r="Y130" s="76"/>
      <c r="Z130" s="76"/>
    </row>
    <row r="131" spans="2:26" ht="15.75" hidden="1">
      <c r="B131" s="188"/>
      <c r="C131" s="188"/>
      <c r="D131" s="188"/>
      <c r="E131" s="186"/>
      <c r="F131" s="186"/>
      <c r="G131" s="186"/>
      <c r="H131" s="186"/>
      <c r="I131" s="186"/>
      <c r="J131" s="186"/>
      <c r="K131" s="186"/>
      <c r="L131" s="186"/>
      <c r="M131" s="186"/>
      <c r="N131" s="76"/>
      <c r="O131" s="76"/>
      <c r="P131" s="76"/>
      <c r="Q131" s="76"/>
      <c r="R131" s="76"/>
      <c r="S131" s="76"/>
      <c r="T131" s="76"/>
      <c r="U131" s="76"/>
      <c r="V131" s="116"/>
      <c r="W131" s="116"/>
      <c r="X131" s="28"/>
      <c r="Y131" s="76"/>
      <c r="Z131" s="76"/>
    </row>
    <row r="132" spans="2:26" ht="15.75" hidden="1">
      <c r="B132" s="180"/>
      <c r="C132" s="180"/>
      <c r="D132" s="180"/>
      <c r="E132" s="186"/>
      <c r="F132" s="186"/>
      <c r="G132" s="186"/>
      <c r="H132" s="186"/>
      <c r="I132" s="186"/>
      <c r="J132" s="186"/>
      <c r="K132" s="186"/>
      <c r="L132" s="186"/>
      <c r="M132" s="186"/>
      <c r="N132" s="76"/>
      <c r="O132" s="76"/>
      <c r="P132" s="76"/>
      <c r="Q132" s="76"/>
      <c r="R132" s="76"/>
      <c r="S132" s="76"/>
      <c r="T132" s="76"/>
      <c r="U132" s="76"/>
      <c r="V132" s="116"/>
      <c r="W132" s="116"/>
      <c r="X132" s="28"/>
      <c r="Y132" s="76"/>
      <c r="Z132" s="76"/>
    </row>
    <row r="133" spans="2:26" ht="15.75">
      <c r="B133" s="188" t="s">
        <v>181</v>
      </c>
      <c r="C133" s="188"/>
      <c r="D133" s="188"/>
      <c r="E133" s="186"/>
      <c r="F133" s="186"/>
      <c r="G133" s="186"/>
      <c r="H133" s="186"/>
      <c r="I133" s="186"/>
      <c r="J133" s="186"/>
      <c r="K133" s="186"/>
      <c r="L133" s="186"/>
      <c r="M133" s="186"/>
      <c r="N133" s="76"/>
      <c r="O133" s="76"/>
      <c r="P133" s="76"/>
      <c r="Q133" s="76"/>
      <c r="R133" s="76"/>
      <c r="S133" s="76"/>
      <c r="T133" s="76"/>
      <c r="U133" s="76"/>
      <c r="V133" s="116"/>
      <c r="W133" s="116"/>
      <c r="X133" s="28"/>
      <c r="Y133" s="76"/>
      <c r="Z133" s="76"/>
    </row>
    <row r="134" spans="2:26" ht="15.75" hidden="1">
      <c r="B134" s="188"/>
      <c r="C134" s="188"/>
      <c r="D134" s="188"/>
      <c r="E134" s="186"/>
      <c r="F134" s="186"/>
      <c r="G134" s="186"/>
      <c r="H134" s="186"/>
      <c r="I134" s="186"/>
      <c r="J134" s="186"/>
      <c r="K134" s="186"/>
      <c r="L134" s="186"/>
      <c r="M134" s="186"/>
      <c r="N134" s="76"/>
      <c r="O134" s="76"/>
      <c r="P134" s="76"/>
      <c r="Q134" s="76"/>
      <c r="R134" s="76"/>
      <c r="S134" s="76"/>
      <c r="T134" s="76"/>
      <c r="U134" s="76"/>
      <c r="V134" s="116"/>
      <c r="W134" s="116"/>
      <c r="X134" s="28"/>
      <c r="Y134" s="76"/>
      <c r="Z134" s="76"/>
    </row>
    <row r="135" spans="2:26" ht="15.75" hidden="1">
      <c r="B135" s="188"/>
      <c r="C135" s="188"/>
      <c r="D135" s="188"/>
      <c r="E135" s="189"/>
      <c r="F135" s="186"/>
      <c r="G135" s="186"/>
      <c r="H135" s="186"/>
      <c r="I135" s="186"/>
      <c r="J135" s="186"/>
      <c r="K135" s="186"/>
      <c r="L135" s="186"/>
      <c r="M135" s="186"/>
      <c r="N135" s="76"/>
      <c r="O135" s="76"/>
      <c r="P135" s="76"/>
      <c r="Q135" s="76"/>
      <c r="R135" s="76"/>
      <c r="S135" s="76"/>
      <c r="T135" s="76"/>
      <c r="U135" s="76"/>
      <c r="V135" s="116"/>
      <c r="W135" s="116"/>
      <c r="X135" s="28"/>
      <c r="Y135" s="76"/>
      <c r="Z135" s="76"/>
    </row>
    <row r="136" spans="2:26" ht="15.75" hidden="1">
      <c r="B136" s="188"/>
      <c r="C136" s="188"/>
      <c r="D136" s="188"/>
      <c r="E136" s="186"/>
      <c r="F136" s="186"/>
      <c r="G136" s="186"/>
      <c r="H136" s="186"/>
      <c r="I136" s="186"/>
      <c r="J136" s="186"/>
      <c r="K136" s="186"/>
      <c r="L136" s="186"/>
      <c r="M136" s="186"/>
      <c r="N136" s="76"/>
      <c r="O136" s="76"/>
      <c r="P136" s="76"/>
      <c r="Q136" s="76"/>
      <c r="R136" s="76"/>
      <c r="S136" s="76"/>
      <c r="T136" s="76"/>
      <c r="U136" s="76"/>
      <c r="V136" s="116"/>
      <c r="W136" s="116"/>
      <c r="X136" s="28"/>
      <c r="Y136" s="76"/>
      <c r="Z136" s="76"/>
    </row>
    <row r="137" spans="2:26" ht="15.75" hidden="1">
      <c r="B137" s="188"/>
      <c r="C137" s="188"/>
      <c r="D137" s="188"/>
      <c r="E137" s="186"/>
      <c r="F137" s="186"/>
      <c r="G137" s="186"/>
      <c r="H137" s="186"/>
      <c r="I137" s="186"/>
      <c r="J137" s="186"/>
      <c r="K137" s="186"/>
      <c r="L137" s="186"/>
      <c r="M137" s="186"/>
      <c r="N137" s="76"/>
      <c r="O137" s="76"/>
      <c r="P137" s="76"/>
      <c r="Q137" s="76"/>
      <c r="R137" s="76"/>
      <c r="S137" s="76"/>
      <c r="T137" s="76"/>
      <c r="U137" s="76"/>
      <c r="V137" s="116"/>
      <c r="W137" s="116"/>
      <c r="X137" s="28"/>
      <c r="Y137" s="76"/>
      <c r="Z137" s="76"/>
    </row>
    <row r="138" spans="2:26" ht="15.75" hidden="1">
      <c r="B138" s="188"/>
      <c r="C138" s="188"/>
      <c r="D138" s="188"/>
      <c r="E138" s="186"/>
      <c r="F138" s="186"/>
      <c r="G138" s="186"/>
      <c r="H138" s="186"/>
      <c r="I138" s="186"/>
      <c r="J138" s="186"/>
      <c r="K138" s="186"/>
      <c r="L138" s="186"/>
      <c r="M138" s="186"/>
      <c r="N138" s="76"/>
      <c r="O138" s="76"/>
      <c r="P138" s="76"/>
      <c r="Q138" s="76"/>
      <c r="R138" s="76"/>
      <c r="S138" s="76"/>
      <c r="T138" s="76"/>
      <c r="U138" s="76"/>
      <c r="V138" s="116"/>
      <c r="W138" s="116"/>
      <c r="X138" s="28"/>
      <c r="Y138" s="76"/>
      <c r="Z138" s="76"/>
    </row>
    <row r="139" spans="2:26" ht="15.75" hidden="1">
      <c r="B139" s="188"/>
      <c r="C139" s="188"/>
      <c r="D139" s="188"/>
      <c r="E139" s="186"/>
      <c r="F139" s="186"/>
      <c r="G139" s="186"/>
      <c r="H139" s="186"/>
      <c r="I139" s="186"/>
      <c r="J139" s="186"/>
      <c r="K139" s="186"/>
      <c r="L139" s="186"/>
      <c r="M139" s="186"/>
      <c r="N139" s="76"/>
      <c r="O139" s="76"/>
      <c r="P139" s="76"/>
      <c r="Q139" s="76"/>
      <c r="R139" s="76"/>
      <c r="S139" s="76"/>
      <c r="T139" s="76"/>
      <c r="U139" s="76"/>
      <c r="V139" s="116"/>
      <c r="W139" s="116"/>
      <c r="X139" s="28"/>
      <c r="Y139" s="76"/>
      <c r="Z139" s="76"/>
    </row>
    <row r="140" spans="2:26" ht="15.75" hidden="1">
      <c r="B140" s="188"/>
      <c r="C140" s="188"/>
      <c r="D140" s="188"/>
      <c r="E140" s="186"/>
      <c r="F140" s="186"/>
      <c r="G140" s="186"/>
      <c r="H140" s="186"/>
      <c r="I140" s="186"/>
      <c r="J140" s="186"/>
      <c r="K140" s="186"/>
      <c r="L140" s="186"/>
      <c r="M140" s="186"/>
      <c r="N140" s="76"/>
      <c r="O140" s="76"/>
      <c r="P140" s="76"/>
      <c r="Q140" s="76"/>
      <c r="R140" s="76"/>
      <c r="S140" s="76"/>
      <c r="T140" s="76"/>
      <c r="U140" s="76"/>
      <c r="V140" s="116"/>
      <c r="W140" s="116"/>
      <c r="X140" s="28"/>
      <c r="Y140" s="76"/>
      <c r="Z140" s="76"/>
    </row>
    <row r="141" spans="2:26" ht="15.75" hidden="1">
      <c r="B141" s="188"/>
      <c r="C141" s="188"/>
      <c r="D141" s="188"/>
      <c r="E141" s="186"/>
      <c r="F141" s="186"/>
      <c r="G141" s="186"/>
      <c r="H141" s="186"/>
      <c r="I141" s="186"/>
      <c r="J141" s="186"/>
      <c r="K141" s="186"/>
      <c r="L141" s="186"/>
      <c r="M141" s="186"/>
      <c r="N141" s="76"/>
      <c r="O141" s="76"/>
      <c r="P141" s="76"/>
      <c r="Q141" s="76"/>
      <c r="R141" s="76"/>
      <c r="S141" s="76"/>
      <c r="T141" s="76"/>
      <c r="U141" s="76"/>
      <c r="V141" s="116"/>
      <c r="W141" s="116"/>
      <c r="X141" s="28"/>
      <c r="Y141" s="76"/>
      <c r="Z141" s="76"/>
    </row>
    <row r="142" spans="2:26" ht="15.75" hidden="1">
      <c r="B142" s="188"/>
      <c r="C142" s="188"/>
      <c r="D142" s="188"/>
      <c r="E142" s="186"/>
      <c r="F142" s="186"/>
      <c r="G142" s="186"/>
      <c r="H142" s="186"/>
      <c r="I142" s="186"/>
      <c r="J142" s="186"/>
      <c r="K142" s="186"/>
      <c r="L142" s="186"/>
      <c r="M142" s="186"/>
      <c r="N142" s="76"/>
      <c r="O142" s="76"/>
      <c r="P142" s="76"/>
      <c r="Q142" s="76"/>
      <c r="R142" s="76"/>
      <c r="S142" s="76"/>
      <c r="T142" s="76"/>
      <c r="U142" s="76"/>
      <c r="V142" s="116"/>
      <c r="W142" s="116"/>
      <c r="X142" s="28"/>
      <c r="Y142" s="76"/>
      <c r="Z142" s="76"/>
    </row>
    <row r="143" spans="2:26" ht="15.75">
      <c r="B143" s="21" t="s">
        <v>182</v>
      </c>
      <c r="C143" s="21"/>
      <c r="D143" s="21"/>
      <c r="E143" s="186"/>
      <c r="F143" s="186"/>
      <c r="G143" s="186"/>
      <c r="H143" s="186"/>
      <c r="I143" s="186"/>
      <c r="J143" s="186"/>
      <c r="K143" s="186"/>
      <c r="L143" s="186"/>
      <c r="M143" s="186"/>
      <c r="N143" s="76"/>
      <c r="O143" s="76"/>
      <c r="P143" s="76"/>
      <c r="Q143" s="76"/>
      <c r="R143" s="76"/>
      <c r="S143" s="76"/>
      <c r="T143" s="76"/>
      <c r="U143" s="76"/>
      <c r="V143" s="116"/>
      <c r="W143" s="116"/>
      <c r="X143" s="28"/>
      <c r="Y143" s="76"/>
      <c r="Z143" s="76"/>
    </row>
    <row r="144" spans="2:26" ht="15.75">
      <c r="B144" s="184"/>
      <c r="C144" s="184"/>
      <c r="D144" s="184"/>
      <c r="E144" s="185"/>
      <c r="F144" s="186"/>
      <c r="G144" s="186"/>
      <c r="H144" s="186"/>
      <c r="I144" s="186"/>
      <c r="J144" s="186"/>
      <c r="K144" s="186"/>
      <c r="L144" s="186"/>
      <c r="M144" s="186"/>
      <c r="N144" s="76"/>
      <c r="O144" s="76"/>
      <c r="P144" s="76"/>
      <c r="Q144" s="76"/>
      <c r="R144" s="76"/>
      <c r="S144" s="76"/>
      <c r="T144" s="76"/>
      <c r="U144" s="76"/>
      <c r="V144" s="116"/>
      <c r="W144" s="116"/>
      <c r="X144" s="28"/>
      <c r="Y144" s="76"/>
      <c r="Z144" s="76"/>
    </row>
    <row r="145" spans="2:26" ht="21.75" customHeight="1">
      <c r="B145" s="188" t="s">
        <v>183</v>
      </c>
      <c r="C145" s="188"/>
      <c r="D145" s="188"/>
      <c r="E145" s="188"/>
      <c r="F145" s="188"/>
      <c r="G145" s="186"/>
      <c r="H145" s="186"/>
      <c r="I145" s="186"/>
      <c r="J145" s="186"/>
      <c r="K145" s="186"/>
      <c r="L145" s="186"/>
      <c r="M145" s="186"/>
      <c r="N145" s="76"/>
      <c r="O145" s="76"/>
      <c r="P145" s="76"/>
      <c r="Q145" s="76"/>
      <c r="R145" s="76"/>
      <c r="S145" s="76"/>
      <c r="T145" s="76"/>
      <c r="U145" s="76"/>
      <c r="V145" s="116"/>
      <c r="W145" s="116"/>
      <c r="X145" s="28"/>
      <c r="Y145" s="76"/>
      <c r="Z145" s="76"/>
    </row>
    <row r="146" spans="2:26" ht="15.75">
      <c r="B146" s="188" t="s">
        <v>184</v>
      </c>
      <c r="C146" s="188"/>
      <c r="D146" s="188"/>
      <c r="E146" s="188"/>
      <c r="F146" s="188"/>
      <c r="G146" s="186"/>
      <c r="H146" s="186"/>
      <c r="I146" s="186"/>
      <c r="J146" s="186"/>
      <c r="K146" s="186"/>
      <c r="L146" s="186"/>
      <c r="M146" s="186"/>
      <c r="N146" s="76"/>
      <c r="O146" s="76"/>
      <c r="P146" s="76"/>
      <c r="Q146" s="76"/>
      <c r="R146" s="76"/>
      <c r="S146" s="76"/>
      <c r="T146" s="76"/>
      <c r="U146" s="76"/>
      <c r="V146" s="116"/>
      <c r="W146" s="116"/>
      <c r="X146" s="28"/>
      <c r="Y146" s="76"/>
      <c r="Z146" s="76"/>
    </row>
    <row r="147" spans="5:26" ht="15.75">
      <c r="E147" s="4"/>
      <c r="F147" s="4"/>
      <c r="G147" s="4"/>
      <c r="H147" s="186"/>
      <c r="I147" s="186"/>
      <c r="J147" s="186"/>
      <c r="K147" s="186"/>
      <c r="L147" s="186"/>
      <c r="M147" s="186"/>
      <c r="N147" s="76"/>
      <c r="O147" s="76"/>
      <c r="P147" s="76"/>
      <c r="Q147" s="76"/>
      <c r="R147" s="76"/>
      <c r="S147" s="76"/>
      <c r="T147" s="76"/>
      <c r="U147" s="76"/>
      <c r="V147" s="116"/>
      <c r="W147" s="116"/>
      <c r="X147" s="28"/>
      <c r="Y147" s="76"/>
      <c r="Z147" s="76"/>
    </row>
    <row r="148" spans="2:26" ht="15.75">
      <c r="B148" s="188" t="s">
        <v>185</v>
      </c>
      <c r="C148" s="188"/>
      <c r="D148" s="188"/>
      <c r="E148" s="188"/>
      <c r="F148" s="188"/>
      <c r="G148" s="186"/>
      <c r="H148" s="186"/>
      <c r="I148" s="186"/>
      <c r="J148" s="186"/>
      <c r="K148" s="186"/>
      <c r="L148" s="186"/>
      <c r="M148" s="186"/>
      <c r="N148" s="76"/>
      <c r="O148" s="76"/>
      <c r="P148" s="76"/>
      <c r="Q148" s="76"/>
      <c r="R148" s="76"/>
      <c r="S148" s="76"/>
      <c r="T148" s="76"/>
      <c r="U148" s="76"/>
      <c r="V148" s="116"/>
      <c r="W148" s="116"/>
      <c r="X148" s="28"/>
      <c r="Y148" s="76"/>
      <c r="Z148" s="76"/>
    </row>
    <row r="149" spans="2:26" ht="15.75">
      <c r="B149" s="188" t="s">
        <v>186</v>
      </c>
      <c r="C149" s="188"/>
      <c r="D149" s="188"/>
      <c r="E149" s="188"/>
      <c r="F149" s="188"/>
      <c r="G149" s="186"/>
      <c r="H149" s="186"/>
      <c r="I149" s="186"/>
      <c r="J149" s="186"/>
      <c r="K149" s="186"/>
      <c r="L149" s="186"/>
      <c r="M149" s="186"/>
      <c r="N149" s="76"/>
      <c r="O149" s="76"/>
      <c r="P149" s="76"/>
      <c r="Q149" s="76"/>
      <c r="R149" s="76"/>
      <c r="S149" s="76"/>
      <c r="T149" s="76"/>
      <c r="U149" s="76"/>
      <c r="V149" s="116"/>
      <c r="W149" s="116"/>
      <c r="X149" s="28"/>
      <c r="Y149" s="76"/>
      <c r="Z149" s="76"/>
    </row>
    <row r="150" spans="2:26" ht="15.75">
      <c r="B150" s="188" t="s">
        <v>187</v>
      </c>
      <c r="C150" s="188"/>
      <c r="D150" s="188"/>
      <c r="E150" s="188"/>
      <c r="F150" s="188"/>
      <c r="G150" s="186"/>
      <c r="H150" s="186"/>
      <c r="I150" s="186"/>
      <c r="J150" s="186"/>
      <c r="K150" s="186"/>
      <c r="L150" s="186"/>
      <c r="M150" s="186"/>
      <c r="N150" s="76"/>
      <c r="O150" s="76"/>
      <c r="P150" s="76"/>
      <c r="Q150" s="76"/>
      <c r="R150" s="76"/>
      <c r="S150" s="76"/>
      <c r="T150" s="76"/>
      <c r="U150" s="76"/>
      <c r="V150" s="116"/>
      <c r="W150" s="116"/>
      <c r="X150" s="28"/>
      <c r="Y150" s="76"/>
      <c r="Z150" s="76"/>
    </row>
  </sheetData>
  <sheetProtection password="CA05" sheet="1"/>
  <mergeCells count="4">
    <mergeCell ref="E16:F16"/>
    <mergeCell ref="I16:J16"/>
    <mergeCell ref="G16:H16"/>
    <mergeCell ref="B3:D3"/>
  </mergeCells>
  <dataValidations count="15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bnt</dc:creator>
  <cp:keywords/>
  <dc:description/>
  <cp:lastModifiedBy>bnt</cp:lastModifiedBy>
  <dcterms:created xsi:type="dcterms:W3CDTF">2014-04-17T06:31:44Z</dcterms:created>
  <dcterms:modified xsi:type="dcterms:W3CDTF">2014-04-17T06:31:56Z</dcterms:modified>
  <cp:category/>
  <cp:version/>
  <cp:contentType/>
  <cp:contentStatus/>
</cp:coreProperties>
</file>