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латен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<sst xmlns="http://schemas.openxmlformats.org/spreadsheetml/2006/main" count="49" uniqueCount="49">
  <si>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</si>
  <si>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>ПАРТИИ/КОАЛИЦИИ</t>
  </si>
  <si>
    <t>агит.клип.</t>
  </si>
  <si>
    <t>интервю</t>
  </si>
  <si>
    <t>ИЗЛЪЧЕНИ</t>
  </si>
  <si>
    <t>ОСТАТЪК</t>
  </si>
  <si>
    <t>ПП ГЕРБ</t>
  </si>
  <si>
    <t>всичко с ддс</t>
  </si>
  <si>
    <t>изготвил:</t>
  </si>
  <si>
    <t xml:space="preserve">                                      </t>
  </si>
  <si>
    <t>портрет</t>
  </si>
  <si>
    <t>анкети</t>
  </si>
  <si>
    <t>дебати</t>
  </si>
  <si>
    <t xml:space="preserve">        ПП АБВ</t>
  </si>
  <si>
    <t>КП "ОБЕДИНЕНИ ПАТРИОТИ-НФСБ,АТАКА и ВМРО"</t>
  </si>
  <si>
    <t>2.1</t>
  </si>
  <si>
    <t>3.1</t>
  </si>
  <si>
    <t>4.1</t>
  </si>
  <si>
    <t>5</t>
  </si>
  <si>
    <t>5.1</t>
  </si>
  <si>
    <t>6.1</t>
  </si>
  <si>
    <t>6</t>
  </si>
  <si>
    <t>7</t>
  </si>
  <si>
    <t>7.1</t>
  </si>
  <si>
    <t>8</t>
  </si>
  <si>
    <t>8.1</t>
  </si>
  <si>
    <t>ПП"ДПС"</t>
  </si>
  <si>
    <t xml:space="preserve">  ПАРЛАМЕНТАРНИ ИЗБОРИ 2017 Г.</t>
  </si>
  <si>
    <t>КП" АБВ-ДВИЖЕНИЕ 21"</t>
  </si>
  <si>
    <t>ПП "ВОЛЯ"</t>
  </si>
  <si>
    <t>ПП ВОЛЯ</t>
  </si>
  <si>
    <t>КП "БСП за БЪЛГАРИЯ"</t>
  </si>
  <si>
    <t>КП "НОВА РЕПУБЛИКА"</t>
  </si>
  <si>
    <t>КП "ОБЕДИНЕНИЕ ДОСТ"</t>
  </si>
  <si>
    <t>9</t>
  </si>
  <si>
    <t>9.1</t>
  </si>
  <si>
    <t xml:space="preserve">КП"РЕФОРМАТОРСКИ БЛОК-ГЛАС НАРОДЕН " </t>
  </si>
  <si>
    <t xml:space="preserve">      ПП ДОСТ</t>
  </si>
  <si>
    <t xml:space="preserve">      ПП БСП </t>
  </si>
  <si>
    <t xml:space="preserve">      ПП ДСБ</t>
  </si>
  <si>
    <t>10</t>
  </si>
  <si>
    <t>КП"КОАЛИЦИЯ НА НЕДОВОЛНИТЕ"</t>
  </si>
  <si>
    <t>10,1</t>
  </si>
  <si>
    <t>ПП"БЪЛГАРСКА СОЦИАЛДЕМОКРАЦИЯ-ЕВРОЛЕВИЦА"</t>
  </si>
  <si>
    <t xml:space="preserve">      ПП БЪЛГАРСКА НОВА ДЕМОКРАЦИЯ</t>
  </si>
  <si>
    <t xml:space="preserve">        ПП ВМРО; ПП АТАКА</t>
  </si>
  <si>
    <t>репортаж- 14.03.2017</t>
  </si>
  <si>
    <t>ВНЕСЕНИ-14.03.2017</t>
  </si>
  <si>
    <t>ЗАЯВЕНИ И ПЛАТЕНИ ПРЕДИЗБОРНИ ФОРМИ КЪМ 14.03.2017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</si>
</sst>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,##0.00\ &quot;лв&quot;"/>
    <numFmt numFmtId="174" formatCode="#,##0.00\ _л_в"/>
    <numFmt numFmtId="175" formatCode="dd\.mm\.yyyy\ &quot;г.&quot;;@"/>
    <numFmt numFmtId="176" formatCode="dd\.m\.yyyy\ &quot;г.&quot;;@"/>
    <numFmt numFmtId="177" formatCode="0.0"/>
    <numFmt numFmtId="178" formatCode="[$-F400]h:mm:ss\ AM/P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86"/>
  <sheetViews>
    <sheetView tabSelected="1" zoomScalePageLayoutView="0" workbookViewId="0" topLeftCell="A1">
      <selection activeCell="K38" activeCellId="1" sqref="I38 K38"/>
    </sheetView>
  </sheetViews>
  <sheetFormatPr defaultColWidth="9.140625" defaultRowHeight="12.75"/>
  <cols>
    <col min="1" max="1" width="4.7109375" style="0" customWidth="1"/>
    <col min="2" max="2" width="52.8515625" style="0" customWidth="1"/>
    <col min="3" max="3" width="11.140625" style="0" customWidth="1"/>
    <col min="4" max="7" width="10.00390625" style="0" customWidth="1"/>
    <col min="8" max="8" width="9.8515625" style="0" customWidth="1"/>
    <col min="9" max="9" width="10.00390625" style="0" customWidth="1"/>
    <col min="10" max="10" width="11.57421875" style="12" customWidth="1"/>
    <col min="11" max="11" width="10.57421875" style="0" customWidth="1"/>
  </cols>
  <sheetData>
    <row r="4" spans="1:11" ht="15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3:10" ht="12.75">
      <c r="C6" s="1"/>
      <c r="I6" s="1"/>
      <c r="J6" s="2"/>
    </row>
    <row r="7" spans="1:11" ht="36.75" customHeight="1">
      <c r="A7" s="3" t="s">
        <v>0</v>
      </c>
      <c r="B7" s="4" t="s">
        <v>1</v>
      </c>
      <c r="C7" s="17" t="s">
        <v>46</v>
      </c>
      <c r="D7" s="4" t="s">
        <v>2</v>
      </c>
      <c r="E7" s="4" t="s">
        <v>11</v>
      </c>
      <c r="F7" s="4" t="s">
        <v>12</v>
      </c>
      <c r="G7" s="4" t="s">
        <v>10</v>
      </c>
      <c r="H7" s="4" t="s">
        <v>3</v>
      </c>
      <c r="I7" s="5" t="s">
        <v>4</v>
      </c>
      <c r="J7" s="18" t="s">
        <v>47</v>
      </c>
      <c r="K7" s="6" t="s">
        <v>5</v>
      </c>
    </row>
    <row r="8" spans="1:13" ht="12.75">
      <c r="A8" s="7">
        <v>1</v>
      </c>
      <c r="B8" s="5" t="s">
        <v>6</v>
      </c>
      <c r="C8" s="8">
        <f>1656+2484+1656+1656+1656+2484+1656+1656+1656+1656+1656+2484+1656+1656+1656+1656</f>
        <v>28980</v>
      </c>
      <c r="D8" s="8">
        <v>45984</v>
      </c>
      <c r="E8" s="9"/>
      <c r="F8" s="9"/>
      <c r="G8" s="9"/>
      <c r="H8" s="8"/>
      <c r="I8" s="8">
        <f aca="true" t="shared" si="0" ref="I8:I32">SUM(C8:H8)</f>
        <v>74964</v>
      </c>
      <c r="J8" s="10">
        <f>50000+30000+15984</f>
        <v>95984</v>
      </c>
      <c r="K8" s="8">
        <f aca="true" t="shared" si="1" ref="K8:K28">J8-I8</f>
        <v>21020</v>
      </c>
      <c r="M8" s="11"/>
    </row>
    <row r="9" spans="1:13" ht="12.75">
      <c r="A9" s="7"/>
      <c r="B9" s="5"/>
      <c r="C9" s="8"/>
      <c r="D9" s="8"/>
      <c r="E9" s="9"/>
      <c r="F9" s="9"/>
      <c r="G9" s="9"/>
      <c r="H9" s="8"/>
      <c r="I9" s="8"/>
      <c r="J9" s="10"/>
      <c r="K9" s="8"/>
      <c r="M9" s="11"/>
    </row>
    <row r="10" spans="1:13" ht="12.75">
      <c r="A10" s="7">
        <v>2</v>
      </c>
      <c r="B10" s="5" t="s">
        <v>28</v>
      </c>
      <c r="C10" s="8">
        <f aca="true" t="shared" si="2" ref="C10:H10">SUM(C11:C12)</f>
        <v>24840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0"/>
        <v>24840</v>
      </c>
      <c r="J10" s="10">
        <f>SUM(J11+J12)</f>
        <v>28152</v>
      </c>
      <c r="K10" s="8">
        <f t="shared" si="1"/>
        <v>3312</v>
      </c>
      <c r="M10" s="11"/>
    </row>
    <row r="11" spans="1:13" ht="12.75">
      <c r="A11" s="19" t="s">
        <v>15</v>
      </c>
      <c r="B11" s="20" t="s">
        <v>13</v>
      </c>
      <c r="C11" s="22">
        <f>1656+1656+1656+1656+1656+1656+1656+1656+1656+1656+1656+1656+1656+1656+1656</f>
        <v>24840</v>
      </c>
      <c r="D11" s="9"/>
      <c r="E11" s="9"/>
      <c r="F11" s="9"/>
      <c r="G11" s="14"/>
      <c r="H11" s="22"/>
      <c r="I11" s="22">
        <f t="shared" si="0"/>
        <v>24840</v>
      </c>
      <c r="J11" s="21">
        <f>1656+1656+1656+1656+1656+1656+3312+1656+1656+1656+1656+3312+1656+3312</f>
        <v>28152</v>
      </c>
      <c r="K11" s="22">
        <f t="shared" si="1"/>
        <v>3312</v>
      </c>
      <c r="M11" s="11" t="s">
        <v>9</v>
      </c>
    </row>
    <row r="12" spans="1:13" ht="12.75">
      <c r="A12" s="7"/>
      <c r="B12" s="5"/>
      <c r="C12" s="8"/>
      <c r="D12" s="9"/>
      <c r="E12" s="9"/>
      <c r="F12" s="9"/>
      <c r="G12" s="14"/>
      <c r="H12" s="8"/>
      <c r="I12" s="8"/>
      <c r="J12" s="10"/>
      <c r="K12" s="8"/>
      <c r="M12" s="11"/>
    </row>
    <row r="13" spans="1:13" ht="12.75">
      <c r="A13" s="7">
        <v>3</v>
      </c>
      <c r="B13" s="5" t="s">
        <v>29</v>
      </c>
      <c r="C13" s="8">
        <f aca="true" t="shared" si="3" ref="C13:H13">SUM(C14:C15)</f>
        <v>3312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0"/>
        <v>3312</v>
      </c>
      <c r="J13" s="10">
        <f>SUM(J14:J15)</f>
        <v>3312</v>
      </c>
      <c r="K13" s="8">
        <f t="shared" si="1"/>
        <v>0</v>
      </c>
      <c r="M13" s="11"/>
    </row>
    <row r="14" spans="1:13" ht="12.75">
      <c r="A14" s="19" t="s">
        <v>16</v>
      </c>
      <c r="B14" s="20" t="s">
        <v>30</v>
      </c>
      <c r="C14" s="22">
        <f>1656+1656</f>
        <v>3312</v>
      </c>
      <c r="D14" s="22"/>
      <c r="E14" s="9"/>
      <c r="F14" s="9"/>
      <c r="G14" s="9"/>
      <c r="H14" s="8"/>
      <c r="I14" s="22">
        <f t="shared" si="0"/>
        <v>3312</v>
      </c>
      <c r="J14" s="21">
        <f>3312</f>
        <v>3312</v>
      </c>
      <c r="K14" s="22">
        <f t="shared" si="1"/>
        <v>0</v>
      </c>
      <c r="M14" s="11"/>
    </row>
    <row r="15" spans="1:13" ht="12.75">
      <c r="A15" s="7"/>
      <c r="B15" s="5"/>
      <c r="C15" s="8"/>
      <c r="D15" s="8"/>
      <c r="E15" s="9"/>
      <c r="F15" s="9"/>
      <c r="G15" s="9"/>
      <c r="H15" s="8"/>
      <c r="I15" s="8"/>
      <c r="J15" s="10"/>
      <c r="K15" s="8"/>
      <c r="M15" s="11"/>
    </row>
    <row r="16" spans="1:13" ht="12.75">
      <c r="A16" s="7">
        <v>4</v>
      </c>
      <c r="B16" s="5" t="s">
        <v>14</v>
      </c>
      <c r="C16" s="8">
        <f aca="true" t="shared" si="4" ref="C16:H16">SUM(C17:C18)</f>
        <v>26496</v>
      </c>
      <c r="D16" s="8">
        <f t="shared" si="4"/>
        <v>42096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0"/>
        <v>68592</v>
      </c>
      <c r="J16" s="10">
        <f>SUM(J17:J18)</f>
        <v>74388</v>
      </c>
      <c r="K16" s="8">
        <f t="shared" si="1"/>
        <v>5796</v>
      </c>
      <c r="M16" s="11"/>
    </row>
    <row r="17" spans="1:13" ht="12.75">
      <c r="A17" s="19" t="s">
        <v>17</v>
      </c>
      <c r="B17" s="20" t="s">
        <v>45</v>
      </c>
      <c r="C17" s="22">
        <f>1656+1656+1656+1656+1656+1656+1656+1656+1656+2484+1656+1656+1656+2484+1656</f>
        <v>26496</v>
      </c>
      <c r="D17" s="9">
        <v>42096</v>
      </c>
      <c r="E17" s="9"/>
      <c r="F17" s="9"/>
      <c r="G17" s="9"/>
      <c r="H17" s="22"/>
      <c r="I17" s="22">
        <f>SUM(C17:H17)</f>
        <v>68592</v>
      </c>
      <c r="J17" s="21">
        <f>1656+1656+1656+1656+1656+3312+1656+9108+1656+1656+1656+42096+3312+1656</f>
        <v>74388</v>
      </c>
      <c r="K17" s="22">
        <f t="shared" si="1"/>
        <v>5796</v>
      </c>
      <c r="M17" s="11"/>
    </row>
    <row r="18" spans="1:13" ht="12.75">
      <c r="A18" s="19"/>
      <c r="B18" s="5"/>
      <c r="C18" s="8"/>
      <c r="D18" s="14"/>
      <c r="E18" s="9"/>
      <c r="F18" s="9"/>
      <c r="G18" s="9"/>
      <c r="H18" s="8"/>
      <c r="I18" s="22"/>
      <c r="J18" s="8"/>
      <c r="K18" s="22"/>
      <c r="M18" s="13"/>
    </row>
    <row r="19" spans="1:11" ht="12.75">
      <c r="A19" s="19" t="s">
        <v>18</v>
      </c>
      <c r="B19" s="15" t="s">
        <v>33</v>
      </c>
      <c r="C19" s="8">
        <f aca="true" t="shared" si="5" ref="C19:H19">SUM(C20:C21)</f>
        <v>1656</v>
      </c>
      <c r="D19" s="8">
        <f t="shared" si="5"/>
        <v>49020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8">
        <f t="shared" si="5"/>
        <v>0</v>
      </c>
      <c r="I19" s="8">
        <f t="shared" si="0"/>
        <v>50676</v>
      </c>
      <c r="J19" s="10">
        <f>SUM(J20:J21)</f>
        <v>50676</v>
      </c>
      <c r="K19" s="8">
        <f t="shared" si="1"/>
        <v>0</v>
      </c>
    </row>
    <row r="20" spans="1:11" ht="12.75">
      <c r="A20" s="19" t="s">
        <v>19</v>
      </c>
      <c r="B20" s="23" t="s">
        <v>37</v>
      </c>
      <c r="C20" s="24">
        <f>1656</f>
        <v>1656</v>
      </c>
      <c r="D20" s="24">
        <v>49020</v>
      </c>
      <c r="E20" s="9"/>
      <c r="F20" s="9"/>
      <c r="G20" s="9"/>
      <c r="H20" s="24"/>
      <c r="I20" s="22">
        <f t="shared" si="0"/>
        <v>50676</v>
      </c>
      <c r="J20" s="24">
        <f>1656+49020</f>
        <v>50676</v>
      </c>
      <c r="K20" s="22">
        <f t="shared" si="1"/>
        <v>0</v>
      </c>
    </row>
    <row r="21" spans="1:11" ht="12.75">
      <c r="A21" s="19"/>
      <c r="B21" s="15"/>
      <c r="C21" s="14"/>
      <c r="D21" s="14"/>
      <c r="E21" s="9"/>
      <c r="F21" s="9"/>
      <c r="G21" s="9"/>
      <c r="H21" s="14"/>
      <c r="I21" s="8"/>
      <c r="J21" s="14"/>
      <c r="K21" s="22"/>
    </row>
    <row r="22" spans="1:11" ht="12.75">
      <c r="A22" s="19" t="s">
        <v>21</v>
      </c>
      <c r="B22" s="15" t="s">
        <v>31</v>
      </c>
      <c r="C22" s="8">
        <f aca="true" t="shared" si="6" ref="C22:H22">SUM(C23:C24)</f>
        <v>21528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0"/>
        <v>21528</v>
      </c>
      <c r="J22" s="10">
        <f>SUM(J23:J24)</f>
        <v>24968</v>
      </c>
      <c r="K22" s="8">
        <f t="shared" si="1"/>
        <v>3440</v>
      </c>
    </row>
    <row r="23" spans="1:11" ht="12.75">
      <c r="A23" s="19" t="s">
        <v>20</v>
      </c>
      <c r="B23" s="23" t="s">
        <v>38</v>
      </c>
      <c r="C23" s="9">
        <f>1656+1656+1656+1656+1656+1656+1656+1656+1656+1656+1656+1656+1656</f>
        <v>21528</v>
      </c>
      <c r="D23" s="9"/>
      <c r="E23" s="9"/>
      <c r="F23" s="9"/>
      <c r="G23" s="9"/>
      <c r="H23" s="14"/>
      <c r="I23" s="22">
        <f t="shared" si="0"/>
        <v>21528</v>
      </c>
      <c r="J23" s="22">
        <f>3312+10000+1656+10000</f>
        <v>24968</v>
      </c>
      <c r="K23" s="22">
        <f t="shared" si="1"/>
        <v>3440</v>
      </c>
    </row>
    <row r="24" spans="1:11" ht="12.75">
      <c r="A24" s="19"/>
      <c r="B24" s="15"/>
      <c r="C24" s="9"/>
      <c r="D24" s="14"/>
      <c r="E24" s="9"/>
      <c r="F24" s="9"/>
      <c r="G24" s="14"/>
      <c r="H24" s="14"/>
      <c r="I24" s="22"/>
      <c r="J24" s="14"/>
      <c r="K24" s="22"/>
    </row>
    <row r="25" spans="1:11" ht="12.75">
      <c r="A25" s="19" t="s">
        <v>22</v>
      </c>
      <c r="B25" s="15" t="s">
        <v>32</v>
      </c>
      <c r="C25" s="8">
        <f aca="true" t="shared" si="7" ref="C25:H25">SUM(C26:C27)</f>
        <v>21528</v>
      </c>
      <c r="D25" s="8">
        <f t="shared" si="7"/>
        <v>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0"/>
        <v>21528</v>
      </c>
      <c r="J25" s="10">
        <f>SUM(J26+J27)</f>
        <v>21528</v>
      </c>
      <c r="K25" s="8">
        <f t="shared" si="1"/>
        <v>0</v>
      </c>
    </row>
    <row r="26" spans="1:11" ht="12.75">
      <c r="A26" s="19" t="s">
        <v>23</v>
      </c>
      <c r="B26" s="23" t="s">
        <v>39</v>
      </c>
      <c r="C26" s="9">
        <f>1656+1656+1656+1656+1656+1656+1656+1656+1656+1656+1656+1656+1656</f>
        <v>21528</v>
      </c>
      <c r="D26" s="8">
        <f>SUM(D27:D28)</f>
        <v>0</v>
      </c>
      <c r="E26" s="8">
        <f>SUM(E27:E28)</f>
        <v>0</v>
      </c>
      <c r="F26" s="8">
        <f>SUM(F27:F28)</f>
        <v>0</v>
      </c>
      <c r="G26" s="8">
        <f>SUM(G27:G28)</f>
        <v>0</v>
      </c>
      <c r="H26" s="8">
        <f>SUM(H27:H28)</f>
        <v>0</v>
      </c>
      <c r="I26" s="22">
        <f t="shared" si="0"/>
        <v>21528</v>
      </c>
      <c r="J26" s="22">
        <f>1656+1656+8280+3312+3312+1656+1656</f>
        <v>21528</v>
      </c>
      <c r="K26" s="22">
        <f t="shared" si="1"/>
        <v>0</v>
      </c>
    </row>
    <row r="27" spans="1:11" ht="12.75">
      <c r="A27" s="19"/>
      <c r="B27" s="3"/>
      <c r="C27" s="9"/>
      <c r="D27" s="8"/>
      <c r="E27" s="8"/>
      <c r="F27" s="8"/>
      <c r="G27" s="8"/>
      <c r="H27" s="8"/>
      <c r="I27" s="22"/>
      <c r="J27" s="9"/>
      <c r="K27" s="22"/>
    </row>
    <row r="28" spans="1:11" ht="12.75">
      <c r="A28" s="26" t="s">
        <v>24</v>
      </c>
      <c r="B28" s="15" t="s">
        <v>26</v>
      </c>
      <c r="C28" s="14">
        <f>2484+2484+2484+2484+2484+2484+2484+2484+2484+2484+2484+2484+2484+2484+2484</f>
        <v>37260</v>
      </c>
      <c r="D28" s="8">
        <f>SUM(D29:D30)</f>
        <v>0</v>
      </c>
      <c r="E28" s="8">
        <f>SUM(E29:E30)</f>
        <v>0</v>
      </c>
      <c r="F28" s="8">
        <f>SUM(F29:F30)</f>
        <v>0</v>
      </c>
      <c r="G28" s="8">
        <f>SUM(G29:G30)</f>
        <v>0</v>
      </c>
      <c r="H28" s="8">
        <f>SUM(H29:H30)</f>
        <v>0</v>
      </c>
      <c r="I28" s="8">
        <f t="shared" si="0"/>
        <v>37260</v>
      </c>
      <c r="J28" s="14">
        <f>24840+24840</f>
        <v>49680</v>
      </c>
      <c r="K28" s="8">
        <f t="shared" si="1"/>
        <v>12420</v>
      </c>
    </row>
    <row r="29" spans="1:11" ht="12.75">
      <c r="A29" s="27" t="s">
        <v>25</v>
      </c>
      <c r="B29" s="3"/>
      <c r="C29" s="9"/>
      <c r="D29" s="8"/>
      <c r="E29" s="8"/>
      <c r="F29" s="8"/>
      <c r="G29" s="8"/>
      <c r="H29" s="8"/>
      <c r="I29" s="22"/>
      <c r="J29" s="9"/>
      <c r="K29" s="22"/>
    </row>
    <row r="30" spans="1:11" ht="12.75">
      <c r="A30" s="27"/>
      <c r="B30" s="3"/>
      <c r="C30" s="9"/>
      <c r="D30" s="8"/>
      <c r="E30" s="8"/>
      <c r="F30" s="8"/>
      <c r="G30" s="8"/>
      <c r="H30" s="8"/>
      <c r="I30" s="22"/>
      <c r="J30" s="9"/>
      <c r="K30" s="22"/>
    </row>
    <row r="31" spans="1:11" ht="12.75">
      <c r="A31" s="27" t="s">
        <v>34</v>
      </c>
      <c r="B31" s="15" t="s">
        <v>36</v>
      </c>
      <c r="C31" s="8">
        <f>SUM(C32:C33)</f>
        <v>25668</v>
      </c>
      <c r="D31" s="8">
        <f>SUM(D32:D33)</f>
        <v>20250</v>
      </c>
      <c r="E31" s="8">
        <f>SUM(E32:E33)</f>
        <v>0</v>
      </c>
      <c r="F31" s="8">
        <f>SUM(F32:F33)</f>
        <v>0</v>
      </c>
      <c r="G31" s="8">
        <f>SUM(G32:G33)</f>
        <v>0</v>
      </c>
      <c r="H31" s="8"/>
      <c r="I31" s="8">
        <f>SUM(C31:H31)</f>
        <v>45918</v>
      </c>
      <c r="J31" s="10">
        <f>SUM(J32+J33)</f>
        <v>55854</v>
      </c>
      <c r="K31" s="8">
        <f>SUM(J31-I31)</f>
        <v>9936</v>
      </c>
    </row>
    <row r="32" spans="1:11" ht="12.75">
      <c r="A32" s="27" t="s">
        <v>35</v>
      </c>
      <c r="B32" s="3" t="s">
        <v>44</v>
      </c>
      <c r="C32" s="9">
        <f>1656+2484+1656+1656+1656+1656+1656+1656+1656+1656+1656+1656+1656+1656+1656</f>
        <v>25668</v>
      </c>
      <c r="D32" s="8">
        <v>20250</v>
      </c>
      <c r="E32" s="8">
        <f>SUM(E33:E37)</f>
        <v>0</v>
      </c>
      <c r="F32" s="8">
        <f>SUM(F33:F37)</f>
        <v>0</v>
      </c>
      <c r="G32" s="8">
        <f>SUM(G33:G37)</f>
        <v>0</v>
      </c>
      <c r="H32" s="8"/>
      <c r="I32" s="22">
        <f t="shared" si="0"/>
        <v>45918</v>
      </c>
      <c r="J32" s="22">
        <f>1656+1656+9108+3312+8280+11592+20250</f>
        <v>55854</v>
      </c>
      <c r="K32" s="8">
        <f>SUM(J32-I32)</f>
        <v>9936</v>
      </c>
    </row>
    <row r="33" spans="1:11" ht="12.75">
      <c r="A33" s="27"/>
      <c r="B33" s="3"/>
      <c r="C33" s="9"/>
      <c r="D33" s="9"/>
      <c r="E33" s="9"/>
      <c r="F33" s="9"/>
      <c r="G33" s="9"/>
      <c r="H33" s="14"/>
      <c r="I33" s="22"/>
      <c r="J33" s="9"/>
      <c r="K33" s="22"/>
    </row>
    <row r="34" spans="1:11" ht="12.75">
      <c r="A34" s="27" t="s">
        <v>40</v>
      </c>
      <c r="B34" s="15" t="s">
        <v>41</v>
      </c>
      <c r="C34" s="9"/>
      <c r="D34" s="9"/>
      <c r="E34" s="9"/>
      <c r="F34" s="9"/>
      <c r="G34" s="9"/>
      <c r="H34" s="8">
        <f>SUM(H35:H37)</f>
        <v>2064</v>
      </c>
      <c r="I34" s="8">
        <f>SUM(C34:H34)</f>
        <v>2064</v>
      </c>
      <c r="J34" s="10">
        <f>SUM(J35+J37)</f>
        <v>2064</v>
      </c>
      <c r="K34" s="8">
        <f>SUM(J34-I34)</f>
        <v>0</v>
      </c>
    </row>
    <row r="35" spans="1:11" ht="12.75">
      <c r="A35" s="27" t="s">
        <v>42</v>
      </c>
      <c r="B35" s="3" t="s">
        <v>43</v>
      </c>
      <c r="C35" s="9"/>
      <c r="D35" s="9"/>
      <c r="E35" s="9"/>
      <c r="F35" s="9"/>
      <c r="G35" s="9"/>
      <c r="H35" s="24">
        <v>2064</v>
      </c>
      <c r="I35" s="22">
        <f>SUM(C35:H35)</f>
        <v>2064</v>
      </c>
      <c r="J35" s="9">
        <v>2064</v>
      </c>
      <c r="K35" s="8">
        <f>SUM(J35-I35)</f>
        <v>0</v>
      </c>
    </row>
    <row r="36" spans="1:11" ht="12.75">
      <c r="A36" s="27"/>
      <c r="B36" s="3"/>
      <c r="C36" s="9"/>
      <c r="D36" s="9"/>
      <c r="E36" s="9"/>
      <c r="F36" s="9"/>
      <c r="G36" s="9"/>
      <c r="H36" s="24"/>
      <c r="I36" s="22"/>
      <c r="J36" s="9"/>
      <c r="K36" s="8"/>
    </row>
    <row r="37" spans="1:11" ht="12.75">
      <c r="A37" s="27"/>
      <c r="B37" s="3"/>
      <c r="C37" s="9"/>
      <c r="D37" s="9"/>
      <c r="E37" s="9"/>
      <c r="F37" s="9"/>
      <c r="G37" s="9"/>
      <c r="H37" s="14"/>
      <c r="I37" s="22"/>
      <c r="J37" s="9"/>
      <c r="K37" s="22"/>
    </row>
    <row r="38" spans="1:11" ht="12.75">
      <c r="A38" s="7"/>
      <c r="B38" s="16" t="s">
        <v>7</v>
      </c>
      <c r="C38" s="8">
        <f>C8+C10+C13+C16+C19+C22+C25+C28+C31</f>
        <v>191268</v>
      </c>
      <c r="D38" s="8">
        <f>SUM(D8+D10+D13+D16+D19+D22+D25+D31)</f>
        <v>157350</v>
      </c>
      <c r="E38" s="8">
        <f>SUM(E8+E10+E13+E16+E19+E22+E25)</f>
        <v>0</v>
      </c>
      <c r="F38" s="8">
        <f>SUM(F8+F10+F13+F16+F19+F22+F25)</f>
        <v>0</v>
      </c>
      <c r="G38" s="8">
        <f>SUM(G8+G10+G13+G16+G19+G22+G25)</f>
        <v>0</v>
      </c>
      <c r="H38" s="14">
        <f>SUM(H8+H10+H13+H16+H19+H22+H25+H34)</f>
        <v>2064</v>
      </c>
      <c r="I38" s="8">
        <f>SUM(I8+I10+I13+I16+I19+I22+I25+I28+I31+I34)</f>
        <v>350682</v>
      </c>
      <c r="J38" s="8">
        <f>SUM(J8+J10+J13+J16+J19+J22+J25+J28+J31+J34)</f>
        <v>406606</v>
      </c>
      <c r="K38" s="8">
        <f>J38-I38</f>
        <v>55924</v>
      </c>
    </row>
    <row r="39" ht="12.75">
      <c r="J39"/>
    </row>
    <row r="40" ht="12.75">
      <c r="J40"/>
    </row>
    <row r="41" spans="2:10" ht="12.75">
      <c r="B41" t="s">
        <v>8</v>
      </c>
      <c r="J41"/>
    </row>
    <row r="42" ht="12.75">
      <c r="J42"/>
    </row>
    <row r="43" ht="12.75">
      <c r="J43"/>
    </row>
    <row r="44" ht="12.75">
      <c r="J44"/>
    </row>
    <row r="48" spans="8:10" ht="12.75">
      <c r="H48" s="12"/>
      <c r="J48"/>
    </row>
    <row r="49" spans="8:10" ht="12.75">
      <c r="H49" s="12"/>
      <c r="J49"/>
    </row>
    <row r="50" spans="4:10" ht="12.75">
      <c r="D50" s="13"/>
      <c r="E50" s="25"/>
      <c r="F50" s="13"/>
      <c r="H50" s="12"/>
      <c r="J50"/>
    </row>
    <row r="51" spans="8:10" ht="12.75">
      <c r="H51" s="12"/>
      <c r="J51"/>
    </row>
    <row r="52" spans="8:10" ht="12.75">
      <c r="H52" s="12"/>
      <c r="J52"/>
    </row>
    <row r="53" spans="8:10" ht="12.75">
      <c r="H53" s="12"/>
      <c r="J53"/>
    </row>
    <row r="54" spans="8:10" ht="12.75">
      <c r="H54" s="12"/>
      <c r="J54"/>
    </row>
    <row r="55" spans="8:10" ht="12.75">
      <c r="H55" s="12"/>
      <c r="J55"/>
    </row>
    <row r="56" spans="8:10" ht="12.75">
      <c r="H56" s="12"/>
      <c r="J56"/>
    </row>
    <row r="57" spans="8:10" ht="12.75">
      <c r="H57" s="12"/>
      <c r="J57"/>
    </row>
    <row r="58" spans="8:10" ht="12.75">
      <c r="H58" s="12"/>
      <c r="J58"/>
    </row>
    <row r="59" spans="8:10" ht="12.75">
      <c r="H59" s="12"/>
      <c r="J59"/>
    </row>
    <row r="60" spans="8:10" ht="12.75">
      <c r="H60" s="12"/>
      <c r="J60"/>
    </row>
    <row r="61" spans="8:10" ht="12.75">
      <c r="H61" s="12"/>
      <c r="J61"/>
    </row>
    <row r="62" spans="8:10" ht="12.75">
      <c r="H62" s="12"/>
      <c r="J62"/>
    </row>
    <row r="63" spans="8:10" ht="12.75">
      <c r="H63" s="12"/>
      <c r="J63"/>
    </row>
    <row r="64" spans="8:10" ht="12.75">
      <c r="H64" s="12"/>
      <c r="J64"/>
    </row>
    <row r="65" spans="8:10" ht="12.75">
      <c r="H65" s="12"/>
      <c r="J65"/>
    </row>
    <row r="66" spans="8:10" ht="12.75">
      <c r="H66" s="12"/>
      <c r="J66"/>
    </row>
    <row r="67" spans="8:10" ht="12.75">
      <c r="H67" s="12"/>
      <c r="J67"/>
    </row>
    <row r="68" spans="8:10" ht="12.75">
      <c r="H68" s="12"/>
      <c r="J68"/>
    </row>
    <row r="69" spans="8:10" ht="12.75">
      <c r="H69" s="12"/>
      <c r="J69"/>
    </row>
    <row r="70" spans="8:10" ht="12.75">
      <c r="H70" s="12"/>
      <c r="J70"/>
    </row>
    <row r="71" spans="8:10" ht="12.75">
      <c r="H71" s="12"/>
      <c r="J71"/>
    </row>
    <row r="72" spans="8:10" ht="12.75">
      <c r="H72" s="12"/>
      <c r="J72"/>
    </row>
    <row r="73" spans="8:10" ht="12.75">
      <c r="H73" s="12"/>
      <c r="J73"/>
    </row>
    <row r="74" spans="8:10" ht="12.75">
      <c r="H74" s="12"/>
      <c r="J74"/>
    </row>
    <row r="75" spans="8:10" ht="12.75">
      <c r="H75" s="12"/>
      <c r="J75"/>
    </row>
    <row r="76" spans="8:10" ht="12.75">
      <c r="H76" s="12"/>
      <c r="J76"/>
    </row>
    <row r="77" spans="8:10" ht="12.75">
      <c r="H77" s="12"/>
      <c r="J77"/>
    </row>
    <row r="78" spans="8:10" ht="12.75">
      <c r="H78" s="12"/>
      <c r="J78"/>
    </row>
    <row r="79" spans="8:10" ht="12.75">
      <c r="H79" s="12"/>
      <c r="J79"/>
    </row>
    <row r="80" spans="8:10" ht="12.75">
      <c r="H80" s="12"/>
      <c r="J80"/>
    </row>
    <row r="81" spans="8:10" ht="12.75">
      <c r="H81" s="12"/>
      <c r="J81"/>
    </row>
    <row r="82" spans="8:10" ht="12.75">
      <c r="H82" s="12"/>
      <c r="J82"/>
    </row>
    <row r="83" spans="8:10" ht="12.75">
      <c r="H83" s="12"/>
      <c r="J83"/>
    </row>
    <row r="84" spans="8:10" ht="12.75">
      <c r="H84" s="12"/>
      <c r="J84"/>
    </row>
    <row r="85" spans="8:10" ht="12.75">
      <c r="H85" s="12"/>
      <c r="J85"/>
    </row>
    <row r="86" spans="8:10" ht="12.75">
      <c r="H86" s="12"/>
      <c r="J86"/>
    </row>
  </sheetData>
  <sheetProtection/>
  <mergeCells count="2">
    <mergeCell ref="A4:K4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bnt</cp:lastModifiedBy>
  <cp:lastPrinted>2017-03-14T13:16:57Z</cp:lastPrinted>
  <dcterms:created xsi:type="dcterms:W3CDTF">2015-09-25T07:29:36Z</dcterms:created>
  <dcterms:modified xsi:type="dcterms:W3CDTF">2017-03-15T08:35:25Z</dcterms:modified>
  <cp:category/>
  <cp:version/>
  <cp:contentType/>
  <cp:contentStatus/>
</cp:coreProperties>
</file>